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defaultThemeVersion="124226"/>
  <bookViews>
    <workbookView xWindow="0" yWindow="0" windowWidth="20490" windowHeight="7530"/>
  </bookViews>
  <sheets>
    <sheet name="農地等権利移動状況" sheetId="1" r:id="rId1"/>
  </sheets>
  <calcPr calcId="162913"/>
</workbook>
</file>

<file path=xl/calcChain.xml><?xml version="1.0" encoding="utf-8"?>
<calcChain xmlns="http://schemas.openxmlformats.org/spreadsheetml/2006/main">
  <c r="M4" i="1" l="1"/>
  <c r="M10" i="1"/>
  <c r="M8" i="1"/>
  <c r="M6" i="1"/>
  <c r="M7" i="1" l="1"/>
  <c r="M11" i="1" s="1"/>
  <c r="M9" i="1"/>
  <c r="L10" i="1" l="1"/>
  <c r="L8" i="1"/>
  <c r="L9" i="1"/>
  <c r="L7" i="1"/>
  <c r="L6" i="1"/>
  <c r="L4" i="1"/>
  <c r="L3" i="1"/>
  <c r="D10" i="1" l="1"/>
  <c r="D8" i="1"/>
  <c r="D6" i="1"/>
  <c r="D4" i="1"/>
  <c r="E10" i="1"/>
  <c r="E8" i="1"/>
  <c r="E6" i="1"/>
  <c r="E4" i="1"/>
  <c r="F10" i="1"/>
  <c r="F12" i="1" s="1"/>
  <c r="F8" i="1"/>
  <c r="F6" i="1"/>
  <c r="F4" i="1"/>
  <c r="I12" i="1"/>
  <c r="H12" i="1"/>
  <c r="M12" i="1"/>
  <c r="J12" i="1"/>
  <c r="K12" i="1"/>
  <c r="L12" i="1"/>
  <c r="D12" i="1"/>
  <c r="E12" i="1"/>
  <c r="G12" i="1"/>
  <c r="G10" i="1"/>
  <c r="G8" i="1"/>
  <c r="G6" i="1"/>
  <c r="G4" i="1"/>
  <c r="H10" i="1"/>
  <c r="H8" i="1"/>
  <c r="H6" i="1"/>
  <c r="H4" i="1"/>
  <c r="L11" i="1" l="1"/>
  <c r="M3" i="1"/>
  <c r="K11" i="1" l="1"/>
  <c r="J11" i="1" l="1"/>
</calcChain>
</file>

<file path=xl/sharedStrings.xml><?xml version="1.0" encoding="utf-8"?>
<sst xmlns="http://schemas.openxmlformats.org/spreadsheetml/2006/main" count="31" uniqueCount="24">
  <si>
    <t>権利移動（第３条）</t>
    <phoneticPr fontId="2"/>
  </si>
  <si>
    <t>賃貸借の解約
（第18条）</t>
    <phoneticPr fontId="2"/>
  </si>
  <si>
    <t xml:space="preserve"> 件 数</t>
  </si>
  <si>
    <t>転用及び転用のための権利移動</t>
  </si>
  <si>
    <t>第４条</t>
  </si>
  <si>
    <t>第５条</t>
  </si>
  <si>
    <t>計</t>
  </si>
  <si>
    <t>農地等権利移動状況</t>
    <rPh sb="0" eb="2">
      <t>ノウチ</t>
    </rPh>
    <rPh sb="2" eb="3">
      <t>トウ</t>
    </rPh>
    <rPh sb="3" eb="5">
      <t>ケンリ</t>
    </rPh>
    <rPh sb="5" eb="7">
      <t>イドウ</t>
    </rPh>
    <rPh sb="7" eb="9">
      <t>ジョウキョウ</t>
    </rPh>
    <phoneticPr fontId="2"/>
  </si>
  <si>
    <t xml:space="preserve"> 件 数</t>
    <phoneticPr fontId="2"/>
  </si>
  <si>
    <t>2019(R1)</t>
    <phoneticPr fontId="2"/>
  </si>
  <si>
    <t>2018(H30)</t>
    <phoneticPr fontId="2"/>
  </si>
  <si>
    <t>2017(H29)</t>
    <phoneticPr fontId="2"/>
  </si>
  <si>
    <t>2016(H28)</t>
    <phoneticPr fontId="2"/>
  </si>
  <si>
    <t>2015(H27)</t>
    <phoneticPr fontId="2"/>
  </si>
  <si>
    <t>2014(H26)</t>
    <phoneticPr fontId="2"/>
  </si>
  <si>
    <t>2013(H25)</t>
    <phoneticPr fontId="2"/>
  </si>
  <si>
    <t>2012(H24)</t>
    <phoneticPr fontId="2"/>
  </si>
  <si>
    <t>2011(H23)</t>
    <phoneticPr fontId="2"/>
  </si>
  <si>
    <t>2010(H22)</t>
    <phoneticPr fontId="2"/>
  </si>
  <si>
    <t xml:space="preserve"> 面 積 (ha)</t>
    <phoneticPr fontId="2"/>
  </si>
  <si>
    <t>2020(R2)</t>
    <phoneticPr fontId="2"/>
  </si>
  <si>
    <t>2021(R3)</t>
    <phoneticPr fontId="2"/>
  </si>
  <si>
    <t>2022(R4)</t>
    <phoneticPr fontId="2"/>
  </si>
  <si>
    <t>2023(R5)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</si>
</sst>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);[Red]\(#,##0.00\)"/>
  </numFmts>
  <fonts count="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38" fontId="5" fillId="0" borderId="1" xfId="1" applyFont="1" applyFill="1" applyBorder="1" applyAlignment="1"/>
    <xf numFmtId="38" fontId="5" fillId="2" borderId="1" xfId="1" applyFont="1" applyFill="1" applyBorder="1" applyAlignment="1"/>
    <xf numFmtId="0" fontId="5" fillId="0" borderId="1" xfId="0" applyFont="1" applyFill="1" applyBorder="1"/>
    <xf numFmtId="40" fontId="5" fillId="0" borderId="1" xfId="1" applyNumberFormat="1" applyFont="1" applyFill="1" applyBorder="1" applyAlignment="1"/>
    <xf numFmtId="40" fontId="5" fillId="0" borderId="1" xfId="1" applyNumberFormat="1" applyFont="1" applyFill="1" applyBorder="1" applyAlignment="1">
      <alignment horizontal="right"/>
    </xf>
    <xf numFmtId="40" fontId="5" fillId="2" borderId="1" xfId="1" applyNumberFormat="1" applyFont="1" applyFill="1" applyBorder="1" applyAlignment="1"/>
    <xf numFmtId="4" fontId="5" fillId="0" borderId="1" xfId="0" applyNumberFormat="1" applyFont="1" applyBorder="1" applyAlignment="1">
      <alignment vertical="center"/>
    </xf>
    <xf numFmtId="0" fontId="0" fillId="0" borderId="1" xfId="0" applyFill="1" applyBorder="1"/>
    <xf numFmtId="176" fontId="0" fillId="0" borderId="1" xfId="0" applyNumberFormat="1" applyFill="1" applyBorder="1"/>
    <xf numFmtId="4" fontId="0" fillId="0" borderId="1" xfId="0" applyNumberFormat="1" applyFill="1" applyBorder="1"/>
    <xf numFmtId="0" fontId="6" fillId="0" borderId="1" xfId="0" applyFont="1" applyFill="1" applyBorder="1"/>
    <xf numFmtId="2" fontId="6" fillId="0" borderId="1" xfId="0" applyNumberFormat="1" applyFont="1" applyFill="1" applyBorder="1"/>
    <xf numFmtId="0" fontId="0" fillId="2" borderId="1" xfId="0" applyFont="1" applyFill="1" applyBorder="1" applyAlignment="1">
      <alignment horizontal="center"/>
    </xf>
    <xf numFmtId="0" fontId="7" fillId="0" borderId="1" xfId="0" applyFont="1" applyFill="1" applyBorder="1"/>
    <xf numFmtId="2" fontId="7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tabSelected="1" topLeftCell="I1" workbookViewId="0">
      <selection activeCell="Q2" sqref="Q2:Q12"/>
    </sheetView>
  </sheetViews>
  <sheetFormatPr defaultColWidth="8.875" defaultRowHeight="13.5" x14ac:dyDescent="0.15"/>
  <cols>
    <col min="1" max="2" width="8.875" style="1"/>
    <col min="3" max="3" width="10.25" style="2" bestFit="1" customWidth="1"/>
    <col min="4" max="13" width="11" style="1" customWidth="1"/>
    <col min="14" max="14" width="11" style="1" bestFit="1" customWidth="1"/>
    <col min="15" max="16384" width="8.875" style="1"/>
  </cols>
  <sheetData>
    <row r="1" spans="1:17" ht="17.25" x14ac:dyDescent="0.2">
      <c r="A1" s="3" t="s">
        <v>7</v>
      </c>
      <c r="B1" s="4"/>
      <c r="C1" s="5"/>
      <c r="D1" s="4"/>
      <c r="E1" s="4"/>
      <c r="F1" s="4"/>
      <c r="G1" s="4"/>
      <c r="H1" s="4"/>
      <c r="I1" s="4"/>
      <c r="J1" s="6"/>
      <c r="K1" s="6"/>
      <c r="L1" s="6"/>
      <c r="M1" s="4"/>
    </row>
    <row r="2" spans="1:17" x14ac:dyDescent="0.15">
      <c r="A2" s="25"/>
      <c r="B2" s="25"/>
      <c r="C2" s="25"/>
      <c r="D2" s="7" t="s">
        <v>18</v>
      </c>
      <c r="E2" s="7" t="s">
        <v>17</v>
      </c>
      <c r="F2" s="7" t="s">
        <v>16</v>
      </c>
      <c r="G2" s="7" t="s">
        <v>15</v>
      </c>
      <c r="H2" s="7" t="s">
        <v>14</v>
      </c>
      <c r="I2" s="7" t="s">
        <v>13</v>
      </c>
      <c r="J2" s="8" t="s">
        <v>12</v>
      </c>
      <c r="K2" s="8" t="s">
        <v>11</v>
      </c>
      <c r="L2" s="7" t="s">
        <v>10</v>
      </c>
      <c r="M2" s="7" t="s">
        <v>9</v>
      </c>
      <c r="N2" s="7" t="s">
        <v>20</v>
      </c>
      <c r="O2" s="7" t="s">
        <v>21</v>
      </c>
      <c r="P2" s="22" t="s">
        <v>22</v>
      </c>
      <c r="Q2" s="7" t="s">
        <v>23</v>
      </c>
    </row>
    <row r="3" spans="1:17" x14ac:dyDescent="0.15">
      <c r="A3" s="26" t="s">
        <v>0</v>
      </c>
      <c r="B3" s="26"/>
      <c r="C3" s="9" t="s">
        <v>8</v>
      </c>
      <c r="D3" s="10">
        <v>120</v>
      </c>
      <c r="E3" s="10">
        <v>106</v>
      </c>
      <c r="F3" s="10">
        <v>104</v>
      </c>
      <c r="G3" s="10">
        <v>136</v>
      </c>
      <c r="H3" s="10">
        <v>149</v>
      </c>
      <c r="I3" s="10">
        <v>123</v>
      </c>
      <c r="J3" s="10">
        <v>158</v>
      </c>
      <c r="K3" s="10">
        <v>100</v>
      </c>
      <c r="L3" s="11">
        <f>43+49</f>
        <v>92</v>
      </c>
      <c r="M3" s="12">
        <f>39+54</f>
        <v>93</v>
      </c>
      <c r="N3" s="17">
        <v>120</v>
      </c>
      <c r="O3" s="20">
        <v>117</v>
      </c>
      <c r="P3" s="23">
        <v>119</v>
      </c>
      <c r="Q3" s="20">
        <v>118</v>
      </c>
    </row>
    <row r="4" spans="1:17" x14ac:dyDescent="0.15">
      <c r="A4" s="26"/>
      <c r="B4" s="26"/>
      <c r="C4" s="9" t="s">
        <v>19</v>
      </c>
      <c r="D4" s="13">
        <f>ROUNDDOWN(218376/10000,2)</f>
        <v>21.83</v>
      </c>
      <c r="E4" s="13">
        <f>ROUNDDOWN(251299/10000,2)</f>
        <v>25.12</v>
      </c>
      <c r="F4" s="13">
        <f>ROUNDDOWN(247028/10000,2)</f>
        <v>24.7</v>
      </c>
      <c r="G4" s="13">
        <f>ROUNDDOWN(325597/10000,2)</f>
        <v>32.549999999999997</v>
      </c>
      <c r="H4" s="14">
        <f>ROUNDDOWN(243667/10000,2)</f>
        <v>24.36</v>
      </c>
      <c r="I4" s="13">
        <v>26.24</v>
      </c>
      <c r="J4" s="13">
        <v>36.75</v>
      </c>
      <c r="K4" s="13">
        <v>29.12</v>
      </c>
      <c r="L4" s="15">
        <f>ROUNDDOWN((54525+126604.23)/10000,2)</f>
        <v>18.11</v>
      </c>
      <c r="M4" s="16">
        <f>ROUND(222431.53/10000,2)</f>
        <v>22.24</v>
      </c>
      <c r="N4" s="18">
        <v>29.53</v>
      </c>
      <c r="O4" s="21">
        <v>25.7</v>
      </c>
      <c r="P4" s="24">
        <v>39.020000000000003</v>
      </c>
      <c r="Q4" s="20">
        <v>24.98</v>
      </c>
    </row>
    <row r="5" spans="1:17" x14ac:dyDescent="0.15">
      <c r="A5" s="27" t="s">
        <v>1</v>
      </c>
      <c r="B5" s="27"/>
      <c r="C5" s="9" t="s">
        <v>2</v>
      </c>
      <c r="D5" s="10">
        <v>11</v>
      </c>
      <c r="E5" s="10">
        <v>17</v>
      </c>
      <c r="F5" s="10">
        <v>15</v>
      </c>
      <c r="G5" s="10">
        <v>20</v>
      </c>
      <c r="H5" s="10">
        <v>23</v>
      </c>
      <c r="I5" s="10">
        <v>27</v>
      </c>
      <c r="J5" s="10">
        <v>23</v>
      </c>
      <c r="K5" s="10">
        <v>21</v>
      </c>
      <c r="L5" s="11">
        <v>17</v>
      </c>
      <c r="M5" s="12">
        <v>7</v>
      </c>
      <c r="N5" s="17">
        <v>8</v>
      </c>
      <c r="O5" s="20">
        <v>46</v>
      </c>
      <c r="P5" s="23">
        <v>25</v>
      </c>
      <c r="Q5" s="20">
        <v>33</v>
      </c>
    </row>
    <row r="6" spans="1:17" x14ac:dyDescent="0.15">
      <c r="A6" s="27"/>
      <c r="B6" s="27"/>
      <c r="C6" s="9" t="s">
        <v>19</v>
      </c>
      <c r="D6" s="13">
        <f>ROUNDDOWN(10206/10000,2)</f>
        <v>1.02</v>
      </c>
      <c r="E6" s="13">
        <f>ROUNDDOWN(17490/10000,2)</f>
        <v>1.74</v>
      </c>
      <c r="F6" s="13">
        <f>ROUNDDOWN(17984/10000,2)</f>
        <v>1.79</v>
      </c>
      <c r="G6" s="13">
        <f>ROUNDDOWN(30119/10000,2)</f>
        <v>3.01</v>
      </c>
      <c r="H6" s="13">
        <f>ROUNDDOWN(27713/10000,2)</f>
        <v>2.77</v>
      </c>
      <c r="I6" s="13">
        <v>2.85</v>
      </c>
      <c r="J6" s="13">
        <v>3.63</v>
      </c>
      <c r="K6" s="13">
        <v>1.99</v>
      </c>
      <c r="L6" s="15">
        <f>ROUNDDOWN(23839/10000,2)</f>
        <v>2.38</v>
      </c>
      <c r="M6" s="13">
        <f>ROUND(10865/10000,2)</f>
        <v>1.0900000000000001</v>
      </c>
      <c r="N6" s="19">
        <v>1.35</v>
      </c>
      <c r="O6" s="20">
        <v>7.34</v>
      </c>
      <c r="P6" s="23">
        <v>4.46</v>
      </c>
      <c r="Q6" s="20">
        <v>5</v>
      </c>
    </row>
    <row r="7" spans="1:17" x14ac:dyDescent="0.15">
      <c r="A7" s="27" t="s">
        <v>3</v>
      </c>
      <c r="B7" s="26" t="s">
        <v>4</v>
      </c>
      <c r="C7" s="9" t="s">
        <v>2</v>
      </c>
      <c r="D7" s="10">
        <v>697</v>
      </c>
      <c r="E7" s="10">
        <v>727</v>
      </c>
      <c r="F7" s="10">
        <v>721</v>
      </c>
      <c r="G7" s="10">
        <v>706</v>
      </c>
      <c r="H7" s="10">
        <v>696</v>
      </c>
      <c r="I7" s="10">
        <v>701</v>
      </c>
      <c r="J7" s="10">
        <v>590</v>
      </c>
      <c r="K7" s="10">
        <v>613</v>
      </c>
      <c r="L7" s="11">
        <f>38+577</f>
        <v>615</v>
      </c>
      <c r="M7" s="12">
        <f>25+342+17+202</f>
        <v>586</v>
      </c>
      <c r="N7" s="20">
        <v>534</v>
      </c>
      <c r="O7" s="20">
        <v>492</v>
      </c>
      <c r="P7" s="23">
        <v>492</v>
      </c>
      <c r="Q7" s="20">
        <v>481</v>
      </c>
    </row>
    <row r="8" spans="1:17" x14ac:dyDescent="0.15">
      <c r="A8" s="27"/>
      <c r="B8" s="26"/>
      <c r="C8" s="9" t="s">
        <v>19</v>
      </c>
      <c r="D8" s="13">
        <f>ROUNDDOWN(341084/10000,2)</f>
        <v>34.1</v>
      </c>
      <c r="E8" s="13">
        <f>ROUNDDOWN(339992/10000,2)</f>
        <v>33.99</v>
      </c>
      <c r="F8" s="13">
        <f>ROUNDDOWN(339737/10000,2)</f>
        <v>33.97</v>
      </c>
      <c r="G8" s="13">
        <f>ROUNDDOWN(308640/10000,2)</f>
        <v>30.86</v>
      </c>
      <c r="H8" s="13">
        <f>ROUNDDOWN(341467/10000,2)</f>
        <v>34.14</v>
      </c>
      <c r="I8" s="13">
        <v>33.83</v>
      </c>
      <c r="J8" s="13">
        <v>26.5</v>
      </c>
      <c r="K8" s="13">
        <v>29.74</v>
      </c>
      <c r="L8" s="15">
        <f>ROUNDDOWN((20366.21+275024.21)/10000,2)</f>
        <v>29.53</v>
      </c>
      <c r="M8" s="13">
        <f>ROUND(268791.38/10000,2)</f>
        <v>26.88</v>
      </c>
      <c r="N8" s="20">
        <v>25.2</v>
      </c>
      <c r="O8" s="20">
        <v>23.25</v>
      </c>
      <c r="P8" s="23">
        <v>24.03</v>
      </c>
      <c r="Q8" s="20">
        <v>17.34</v>
      </c>
    </row>
    <row r="9" spans="1:17" x14ac:dyDescent="0.15">
      <c r="A9" s="27"/>
      <c r="B9" s="26" t="s">
        <v>5</v>
      </c>
      <c r="C9" s="9" t="s">
        <v>2</v>
      </c>
      <c r="D9" s="10">
        <v>789</v>
      </c>
      <c r="E9" s="10">
        <v>749</v>
      </c>
      <c r="F9" s="10">
        <v>729</v>
      </c>
      <c r="G9" s="10">
        <v>755</v>
      </c>
      <c r="H9" s="10">
        <v>810</v>
      </c>
      <c r="I9" s="10">
        <v>743</v>
      </c>
      <c r="J9" s="10">
        <v>718</v>
      </c>
      <c r="K9" s="10">
        <v>682</v>
      </c>
      <c r="L9" s="11">
        <f>87+712</f>
        <v>799</v>
      </c>
      <c r="M9" s="12">
        <f>38+411+29+248</f>
        <v>726</v>
      </c>
      <c r="N9" s="20">
        <v>665</v>
      </c>
      <c r="O9" s="20">
        <v>798</v>
      </c>
      <c r="P9" s="23">
        <v>614</v>
      </c>
      <c r="Q9" s="20">
        <v>626</v>
      </c>
    </row>
    <row r="10" spans="1:17" x14ac:dyDescent="0.15">
      <c r="A10" s="27"/>
      <c r="B10" s="26"/>
      <c r="C10" s="9" t="s">
        <v>19</v>
      </c>
      <c r="D10" s="13">
        <f>ROUNDDOWN(335531/10000,2)</f>
        <v>33.549999999999997</v>
      </c>
      <c r="E10" s="13">
        <f>ROUNDDOWN(371365/10000,2)</f>
        <v>37.130000000000003</v>
      </c>
      <c r="F10" s="13">
        <f>ROUNDDOWN(370173/10000,2)</f>
        <v>37.01</v>
      </c>
      <c r="G10" s="13">
        <f>ROUNDDOWN(363561/10000,2)</f>
        <v>36.35</v>
      </c>
      <c r="H10" s="13">
        <f>ROUNDDOWN(373860/10000,2)</f>
        <v>37.380000000000003</v>
      </c>
      <c r="I10" s="13">
        <v>29.51</v>
      </c>
      <c r="J10" s="13">
        <v>34.07</v>
      </c>
      <c r="K10" s="13">
        <v>37.799999999999997</v>
      </c>
      <c r="L10" s="15">
        <f>ROUNDDOWN(380688.02/10000,2)</f>
        <v>38.06</v>
      </c>
      <c r="M10" s="13">
        <f>ROUND((68671.16+260445.02)/10000,2)</f>
        <v>32.909999999999997</v>
      </c>
      <c r="N10" s="20">
        <v>32.35</v>
      </c>
      <c r="O10" s="20">
        <v>37.380000000000003</v>
      </c>
      <c r="P10" s="23">
        <v>38.380000000000003</v>
      </c>
      <c r="Q10" s="20">
        <v>22.37</v>
      </c>
    </row>
    <row r="11" spans="1:17" x14ac:dyDescent="0.15">
      <c r="A11" s="27"/>
      <c r="B11" s="26" t="s">
        <v>6</v>
      </c>
      <c r="C11" s="9" t="s">
        <v>2</v>
      </c>
      <c r="D11" s="10">
        <v>1486</v>
      </c>
      <c r="E11" s="10">
        <v>1476</v>
      </c>
      <c r="F11" s="10">
        <v>1450</v>
      </c>
      <c r="G11" s="10">
        <v>1461</v>
      </c>
      <c r="H11" s="10">
        <v>1506</v>
      </c>
      <c r="I11" s="10">
        <v>1419</v>
      </c>
      <c r="J11" s="10">
        <f>J7+J9</f>
        <v>1308</v>
      </c>
      <c r="K11" s="10">
        <f>K7+K9</f>
        <v>1295</v>
      </c>
      <c r="L11" s="11">
        <f>L7+L9</f>
        <v>1414</v>
      </c>
      <c r="M11" s="10">
        <f>M7+M9</f>
        <v>1312</v>
      </c>
      <c r="N11" s="20">
        <v>1199</v>
      </c>
      <c r="O11" s="20">
        <v>1290</v>
      </c>
      <c r="P11" s="23">
        <v>1115</v>
      </c>
      <c r="Q11" s="20">
        <v>1107</v>
      </c>
    </row>
    <row r="12" spans="1:17" x14ac:dyDescent="0.15">
      <c r="A12" s="27"/>
      <c r="B12" s="26"/>
      <c r="C12" s="9" t="s">
        <v>19</v>
      </c>
      <c r="D12" s="13">
        <f t="shared" ref="D12:G12" si="0">D8+D10</f>
        <v>67.650000000000006</v>
      </c>
      <c r="E12" s="13">
        <f t="shared" si="0"/>
        <v>71.12</v>
      </c>
      <c r="F12" s="13">
        <f t="shared" si="0"/>
        <v>70.97999999999999</v>
      </c>
      <c r="G12" s="13">
        <f t="shared" si="0"/>
        <v>67.210000000000008</v>
      </c>
      <c r="H12" s="13">
        <f>H8+H10</f>
        <v>71.52000000000001</v>
      </c>
      <c r="I12" s="13">
        <f>I8+I10</f>
        <v>63.34</v>
      </c>
      <c r="J12" s="13">
        <f t="shared" ref="J12:L12" si="1">J8+J10</f>
        <v>60.57</v>
      </c>
      <c r="K12" s="13">
        <f t="shared" si="1"/>
        <v>67.539999999999992</v>
      </c>
      <c r="L12" s="13">
        <f t="shared" si="1"/>
        <v>67.59</v>
      </c>
      <c r="M12" s="13">
        <f>M8+M10</f>
        <v>59.789999999999992</v>
      </c>
      <c r="N12" s="20">
        <v>57.55</v>
      </c>
      <c r="O12" s="20">
        <v>60.63</v>
      </c>
      <c r="P12" s="23">
        <v>62.41</v>
      </c>
      <c r="Q12" s="20">
        <v>39.71</v>
      </c>
    </row>
  </sheetData>
  <mergeCells count="7">
    <mergeCell ref="A2:C2"/>
    <mergeCell ref="A3:B4"/>
    <mergeCell ref="A5:B6"/>
    <mergeCell ref="A7:A12"/>
    <mergeCell ref="B7:B8"/>
    <mergeCell ref="B9:B10"/>
    <mergeCell ref="B11:B12"/>
  </mergeCells>
  <phoneticPr fontId="2"/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農地等権利移動状況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2020-10-14T01:37:40Z</dcterms:created>
  <dcterms:modified xsi:type="dcterms:W3CDTF">2024-08-26T04:49:34Z</dcterms:modified>
</cp:coreProperties>
</file>