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1071136\Desktop\"/>
    </mc:Choice>
  </mc:AlternateContent>
  <xr:revisionPtr revIDLastSave="0" documentId="8_{5C545543-ABA7-470E-AB13-C07C6F339FB5}" xr6:coauthVersionLast="47" xr6:coauthVersionMax="47" xr10:uidLastSave="{00000000-0000-0000-0000-000000000000}"/>
  <workbookProtection workbookPassword="83CE" lockStructure="1"/>
  <bookViews>
    <workbookView xWindow="-120" yWindow="-120" windowWidth="20730" windowHeight="11760" tabRatio="599" firstSheet="1" activeTab="1" xr2:uid="{00000000-000D-0000-FFFF-FFFF00000000}"/>
  </bookViews>
  <sheets>
    <sheet name="職員用シート" sheetId="2" state="hidden" r:id="rId1"/>
    <sheet name="試算シート" sheetId="3" r:id="rId2"/>
  </sheets>
  <definedNames>
    <definedName name="_xlnm.Print_Area" localSheetId="1">試算シート!$A$1:$DP$53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 i="2" l="1"/>
  <c r="CX31" i="3" s="1"/>
  <c r="I35" i="2" l="1"/>
  <c r="CX27" i="3" s="1"/>
  <c r="BR34" i="3"/>
  <c r="BH34" i="3"/>
  <c r="BB34" i="3"/>
  <c r="BR35" i="3"/>
  <c r="BH35" i="3"/>
  <c r="BB35" i="3"/>
  <c r="BR36" i="3"/>
  <c r="BH36" i="3"/>
  <c r="BB36" i="3"/>
  <c r="BU39" i="3"/>
  <c r="BG39" i="3"/>
  <c r="BB39" i="3"/>
  <c r="BH40" i="3"/>
  <c r="BB40" i="3"/>
  <c r="BU41" i="3"/>
  <c r="BG41" i="3"/>
  <c r="BH42" i="3"/>
  <c r="BB42" i="3"/>
  <c r="BU43" i="3"/>
  <c r="BG43" i="3"/>
  <c r="BB6" i="2" l="1"/>
  <c r="AP9" i="2"/>
  <c r="AP8" i="2"/>
  <c r="AP7" i="2"/>
  <c r="AP6" i="2"/>
  <c r="R24" i="2" l="1"/>
  <c r="CW6" i="2"/>
  <c r="R23" i="2"/>
  <c r="BZ7" i="2"/>
  <c r="AJ24" i="3" s="1"/>
  <c r="BZ8" i="2"/>
  <c r="AJ26" i="3" s="1"/>
  <c r="BZ9" i="2"/>
  <c r="BZ10" i="2"/>
  <c r="AJ30" i="3" s="1"/>
  <c r="BZ11" i="2"/>
  <c r="AJ32" i="3" s="1"/>
  <c r="BZ12" i="2"/>
  <c r="AJ34" i="3" s="1"/>
  <c r="BZ13" i="2"/>
  <c r="AJ36" i="3" s="1"/>
  <c r="BZ14" i="2"/>
  <c r="AJ38" i="3" s="1"/>
  <c r="BZ15" i="2"/>
  <c r="AJ40" i="3" s="1"/>
  <c r="BZ6" i="2"/>
  <c r="AJ22" i="3" s="1"/>
  <c r="BN7" i="2"/>
  <c r="BN8" i="2"/>
  <c r="BN9" i="2"/>
  <c r="BN10" i="2"/>
  <c r="BN11" i="2"/>
  <c r="BN12" i="2"/>
  <c r="BN13" i="2"/>
  <c r="BN14" i="2"/>
  <c r="BN15" i="2"/>
  <c r="BN6" i="2"/>
  <c r="BB7" i="2"/>
  <c r="BB8" i="2"/>
  <c r="BB9" i="2"/>
  <c r="BB10" i="2"/>
  <c r="BB11" i="2"/>
  <c r="BB12" i="2"/>
  <c r="BB13" i="2"/>
  <c r="BB14" i="2"/>
  <c r="BB15" i="2"/>
  <c r="AP10" i="2"/>
  <c r="AP11" i="2"/>
  <c r="AP12" i="2"/>
  <c r="AP13" i="2"/>
  <c r="AP14" i="2"/>
  <c r="AP15" i="2"/>
  <c r="AJ28" i="3" l="1"/>
  <c r="BT25" i="3"/>
  <c r="BH23" i="2"/>
  <c r="AS21" i="3"/>
  <c r="CL6" i="2" l="1"/>
  <c r="R22" i="3" s="1"/>
  <c r="CL7" i="2"/>
  <c r="CL8" i="2"/>
  <c r="CL9" i="2"/>
  <c r="CM9" i="2" s="1"/>
  <c r="CL10" i="2"/>
  <c r="CL11" i="2"/>
  <c r="CL12" i="2"/>
  <c r="CL13" i="2"/>
  <c r="CL14" i="2"/>
  <c r="CL15" i="2"/>
  <c r="CM13" i="2" l="1"/>
  <c r="CO13" i="2" s="1"/>
  <c r="R36" i="3"/>
  <c r="CO9" i="2"/>
  <c r="R28" i="3"/>
  <c r="CM12" i="2"/>
  <c r="CN12" i="2" s="1"/>
  <c r="CP12" i="2" s="1"/>
  <c r="CQ12" i="2" s="1"/>
  <c r="R34" i="3"/>
  <c r="CM8" i="2"/>
  <c r="CN8" i="2" s="1"/>
  <c r="R26" i="3"/>
  <c r="CM15" i="2"/>
  <c r="CO15" i="2" s="1"/>
  <c r="R40" i="3"/>
  <c r="CM11" i="2"/>
  <c r="CO11" i="2" s="1"/>
  <c r="R32" i="3"/>
  <c r="CM7" i="2"/>
  <c r="CO7" i="2" s="1"/>
  <c r="R24" i="3"/>
  <c r="CM14" i="2"/>
  <c r="CO14" i="2" s="1"/>
  <c r="R38" i="3"/>
  <c r="CM10" i="2"/>
  <c r="CO10" i="2" s="1"/>
  <c r="R30" i="3"/>
  <c r="CM6" i="2"/>
  <c r="CN13" i="2" l="1"/>
  <c r="CP13" i="2" s="1"/>
  <c r="CQ13" i="2" s="1"/>
  <c r="CN7" i="2"/>
  <c r="CP7" i="2" s="1"/>
  <c r="CQ7" i="2" s="1"/>
  <c r="CO12" i="2"/>
  <c r="CN10" i="2"/>
  <c r="CP10" i="2" s="1"/>
  <c r="CQ10" i="2" s="1"/>
  <c r="CT10" i="2" s="1"/>
  <c r="CN15" i="2"/>
  <c r="CP15" i="2" s="1"/>
  <c r="CQ15" i="2" s="1"/>
  <c r="CP8" i="2"/>
  <c r="CQ8" i="2" s="1"/>
  <c r="CT8" i="2" s="1"/>
  <c r="CN11" i="2"/>
  <c r="CO8" i="2"/>
  <c r="CN9" i="2"/>
  <c r="CN14" i="2"/>
  <c r="CP14" i="2" s="1"/>
  <c r="CQ14" i="2" s="1"/>
  <c r="CN6" i="2"/>
  <c r="CO6" i="2"/>
  <c r="CP6" i="2" l="1"/>
  <c r="CQ6" i="2" s="1"/>
  <c r="CR10" i="2"/>
  <c r="CR8" i="2"/>
  <c r="AA30" i="3"/>
  <c r="CP9" i="2"/>
  <c r="CQ9" i="2" s="1"/>
  <c r="CT9" i="2" s="1"/>
  <c r="CP11" i="2"/>
  <c r="AA32" i="3" s="1"/>
  <c r="AA26" i="3"/>
  <c r="CT12" i="2"/>
  <c r="AA34" i="3"/>
  <c r="CR7" i="2"/>
  <c r="AA24" i="3"/>
  <c r="CT7" i="2"/>
  <c r="CR12" i="2"/>
  <c r="CW8" i="2" l="1"/>
  <c r="CV8" i="2"/>
  <c r="CW10" i="2"/>
  <c r="AS29" i="3" s="1"/>
  <c r="CV10" i="2"/>
  <c r="CW12" i="2"/>
  <c r="CV12" i="2"/>
  <c r="CW7" i="2"/>
  <c r="AS23" i="3" s="1"/>
  <c r="CV7" i="2"/>
  <c r="CS8" i="2"/>
  <c r="CU8" i="2" s="1"/>
  <c r="AA22" i="3"/>
  <c r="CS10" i="2"/>
  <c r="CU10" i="2" s="1"/>
  <c r="AS25" i="3"/>
  <c r="CS12" i="2"/>
  <c r="CU12" i="2" s="1"/>
  <c r="AA28" i="3"/>
  <c r="CR9" i="2"/>
  <c r="CQ11" i="2"/>
  <c r="CT11" i="2" s="1"/>
  <c r="CR11" i="2"/>
  <c r="CR6" i="2"/>
  <c r="CS6" i="2" s="1"/>
  <c r="CT6" i="2"/>
  <c r="CS7" i="2"/>
  <c r="CU7" i="2" s="1"/>
  <c r="AS33" i="3"/>
  <c r="CW9" i="2" l="1"/>
  <c r="CV9" i="2"/>
  <c r="CW11" i="2"/>
  <c r="CV11" i="2"/>
  <c r="V19" i="2"/>
  <c r="AS27" i="3"/>
  <c r="CS9" i="2"/>
  <c r="CU9" i="2" s="1"/>
  <c r="AS31" i="3"/>
  <c r="CS11" i="2"/>
  <c r="CU11" i="2" s="1"/>
  <c r="E43" i="2"/>
  <c r="CU31" i="3" s="1"/>
  <c r="R19" i="2"/>
  <c r="R21" i="2"/>
  <c r="BT22" i="3" s="1"/>
  <c r="R20" i="2"/>
  <c r="BT24" i="3" l="1"/>
  <c r="E35" i="2"/>
  <c r="CU27" i="3" s="1"/>
  <c r="AY28" i="3"/>
  <c r="BT20" i="3"/>
  <c r="CR15" i="2"/>
  <c r="AA40" i="3"/>
  <c r="CR14" i="2"/>
  <c r="AA38" i="3"/>
  <c r="CR13" i="2"/>
  <c r="AA36" i="3"/>
  <c r="BT21" i="3"/>
  <c r="E49" i="2"/>
  <c r="CU34" i="3" s="1"/>
  <c r="CT15" i="2"/>
  <c r="CT14" i="2"/>
  <c r="CT13" i="2"/>
  <c r="CW15" i="2" l="1"/>
  <c r="CV15" i="2"/>
  <c r="CV14" i="2"/>
  <c r="CW14" i="2"/>
  <c r="AS37" i="3" s="1"/>
  <c r="CW13" i="2"/>
  <c r="CV13" i="2"/>
  <c r="AS39" i="3"/>
  <c r="AS35" i="3"/>
  <c r="CS13" i="2"/>
  <c r="CU13" i="2" s="1"/>
  <c r="CS14" i="2"/>
  <c r="CU14" i="2" s="1"/>
  <c r="CS15" i="2"/>
  <c r="CU15" i="2" s="1"/>
  <c r="R22" i="2"/>
  <c r="E41" i="2" s="1"/>
  <c r="CU30" i="3" s="1"/>
  <c r="R18" i="2" l="1"/>
  <c r="E33" i="2"/>
  <c r="CU26" i="3" s="1"/>
  <c r="CU6" i="2"/>
  <c r="V21" i="2" s="1"/>
  <c r="AY31" i="3" s="1"/>
  <c r="BT23" i="3"/>
  <c r="I49" i="2"/>
  <c r="CX34" i="3" s="1"/>
  <c r="M47" i="2"/>
  <c r="DC33" i="3" s="1"/>
  <c r="I41" i="2"/>
  <c r="CX30" i="3" s="1"/>
  <c r="M39" i="2"/>
  <c r="DC29" i="3" s="1"/>
  <c r="I33" i="2"/>
  <c r="M31" i="2"/>
  <c r="M41" i="2" l="1"/>
  <c r="DC30" i="3" s="1"/>
  <c r="M49" i="2"/>
  <c r="DC34" i="3" s="1"/>
  <c r="M33" i="2"/>
  <c r="DC26" i="3" s="1"/>
  <c r="M35" i="2"/>
  <c r="M43" i="2"/>
  <c r="BT19" i="3"/>
  <c r="E47" i="2"/>
  <c r="CX26" i="3"/>
  <c r="DC25" i="3"/>
  <c r="CU33" i="3" l="1"/>
  <c r="S43" i="2"/>
  <c r="DI31" i="3" s="1"/>
  <c r="DC31" i="3"/>
  <c r="S35" i="2"/>
  <c r="DI27" i="3" s="1"/>
  <c r="DC27" i="3"/>
  <c r="E39" i="2"/>
  <c r="E31" i="2"/>
  <c r="CU25" i="3" s="1"/>
  <c r="S47" i="2"/>
  <c r="S49" i="2"/>
  <c r="DI34" i="3" s="1"/>
  <c r="S41" i="2"/>
  <c r="DI30" i="3" s="1"/>
  <c r="S33" i="2"/>
  <c r="DI33" i="3" l="1"/>
  <c r="S39" i="2"/>
  <c r="S37" i="2" s="1"/>
  <c r="DI32" i="3" s="1"/>
  <c r="CU29" i="3"/>
  <c r="S31" i="2"/>
  <c r="S45" i="2"/>
  <c r="DI35" i="3" s="1"/>
  <c r="W41" i="2"/>
  <c r="DI26" i="3"/>
  <c r="W35" i="2" l="1"/>
  <c r="DI29" i="3"/>
  <c r="DI25" i="3"/>
  <c r="S29" i="2"/>
  <c r="W29" i="2"/>
  <c r="R26" i="2" l="1"/>
  <c r="R27" i="2" s="1"/>
  <c r="DI28" i="3"/>
  <c r="CP19" i="3" l="1"/>
  <c r="CP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W6" authorId="0" shapeId="0" xr:uid="{00000000-0006-0000-0000-000001000000}">
      <text>
        <r>
          <rPr>
            <b/>
            <sz val="9"/>
            <color indexed="81"/>
            <rFont val="MS P ゴシック"/>
            <family val="3"/>
            <charset val="128"/>
          </rPr>
          <t>数式入力されています。</t>
        </r>
      </text>
    </comment>
  </commentList>
</comments>
</file>

<file path=xl/sharedStrings.xml><?xml version="1.0" encoding="utf-8"?>
<sst xmlns="http://schemas.openxmlformats.org/spreadsheetml/2006/main" count="308" uniqueCount="175">
  <si>
    <t>同じ世帯の加入人数</t>
    <rPh sb="0" eb="1">
      <t>オナ</t>
    </rPh>
    <rPh sb="2" eb="4">
      <t>セタイ</t>
    </rPh>
    <rPh sb="5" eb="7">
      <t>カニュウ</t>
    </rPh>
    <rPh sb="7" eb="9">
      <t>ニンズウ</t>
    </rPh>
    <phoneticPr fontId="2"/>
  </si>
  <si>
    <t>人</t>
    <rPh sb="0" eb="1">
      <t>ヒト</t>
    </rPh>
    <phoneticPr fontId="2"/>
  </si>
  <si>
    <t>医療分</t>
    <rPh sb="0" eb="2">
      <t>イリョウ</t>
    </rPh>
    <rPh sb="2" eb="3">
      <t>ブン</t>
    </rPh>
    <phoneticPr fontId="2"/>
  </si>
  <si>
    <t>×</t>
    <phoneticPr fontId="2"/>
  </si>
  <si>
    <t>料率</t>
    <rPh sb="0" eb="2">
      <t>リョウリツ</t>
    </rPh>
    <phoneticPr fontId="2"/>
  </si>
  <si>
    <t>支援分</t>
    <rPh sb="0" eb="2">
      <t>シエン</t>
    </rPh>
    <rPh sb="2" eb="3">
      <t>ブン</t>
    </rPh>
    <phoneticPr fontId="2"/>
  </si>
  <si>
    <t>介護分</t>
    <rPh sb="0" eb="2">
      <t>カイゴ</t>
    </rPh>
    <rPh sb="2" eb="3">
      <t>ブン</t>
    </rPh>
    <phoneticPr fontId="2"/>
  </si>
  <si>
    <t>内、40歳以上65歳未満の人数</t>
    <rPh sb="0" eb="1">
      <t>ウチ</t>
    </rPh>
    <rPh sb="4" eb="5">
      <t>サイ</t>
    </rPh>
    <rPh sb="5" eb="7">
      <t>イジョウ</t>
    </rPh>
    <rPh sb="9" eb="10">
      <t>サイ</t>
    </rPh>
    <rPh sb="10" eb="12">
      <t>ミマン</t>
    </rPh>
    <rPh sb="13" eb="15">
      <t>ニンズウ</t>
    </rPh>
    <phoneticPr fontId="2"/>
  </si>
  <si>
    <t>７割</t>
    <rPh sb="1" eb="2">
      <t>ワリ</t>
    </rPh>
    <phoneticPr fontId="2"/>
  </si>
  <si>
    <t>５割</t>
    <rPh sb="1" eb="2">
      <t>ワリ</t>
    </rPh>
    <phoneticPr fontId="2"/>
  </si>
  <si>
    <t>２割</t>
    <rPh sb="1" eb="2">
      <t>ワリ</t>
    </rPh>
    <phoneticPr fontId="2"/>
  </si>
  <si>
    <t>減額基準額（円）</t>
    <rPh sb="0" eb="2">
      <t>ゲンガク</t>
    </rPh>
    <rPh sb="2" eb="4">
      <t>キジュン</t>
    </rPh>
    <rPh sb="4" eb="5">
      <t>ガク</t>
    </rPh>
    <rPh sb="6" eb="7">
      <t>エン</t>
    </rPh>
    <phoneticPr fontId="2"/>
  </si>
  <si>
    <t>所得割（％）</t>
    <rPh sb="0" eb="2">
      <t>ショトク</t>
    </rPh>
    <rPh sb="2" eb="3">
      <t>ワリ</t>
    </rPh>
    <phoneticPr fontId="2"/>
  </si>
  <si>
    <t>均等割（円）</t>
    <rPh sb="0" eb="3">
      <t>キントウワリ</t>
    </rPh>
    <rPh sb="4" eb="5">
      <t>エン</t>
    </rPh>
    <phoneticPr fontId="2"/>
  </si>
  <si>
    <t>＝</t>
    <phoneticPr fontId="2"/>
  </si>
  <si>
    <t>年間保険料額</t>
    <rPh sb="0" eb="2">
      <t>ネンカン</t>
    </rPh>
    <rPh sb="2" eb="5">
      <t>ホケンリョウ</t>
    </rPh>
    <rPh sb="5" eb="6">
      <t>ガク</t>
    </rPh>
    <phoneticPr fontId="2"/>
  </si>
  <si>
    <t>一か月あたりの保険料額</t>
    <rPh sb="0" eb="1">
      <t>イッ</t>
    </rPh>
    <rPh sb="2" eb="3">
      <t>ゲツ</t>
    </rPh>
    <rPh sb="7" eb="10">
      <t>ホケンリョウ</t>
    </rPh>
    <rPh sb="10" eb="11">
      <t>ガク</t>
    </rPh>
    <phoneticPr fontId="2"/>
  </si>
  <si>
    <t>＋</t>
    <phoneticPr fontId="2"/>
  </si>
  <si>
    <t>（</t>
    <phoneticPr fontId="2"/>
  </si>
  <si>
    <t>（</t>
    <phoneticPr fontId="2"/>
  </si>
  <si>
    <t>）</t>
    <phoneticPr fontId="2"/>
  </si>
  <si>
    <t>限度額</t>
    <rPh sb="0" eb="2">
      <t>ゲンド</t>
    </rPh>
    <rPh sb="2" eb="3">
      <t>ガク</t>
    </rPh>
    <phoneticPr fontId="2"/>
  </si>
  <si>
    <t>－</t>
    <phoneticPr fontId="2"/>
  </si>
  <si>
    <t>世帯主</t>
    <rPh sb="0" eb="3">
      <t>セタイヌシ</t>
    </rPh>
    <phoneticPr fontId="2"/>
  </si>
  <si>
    <t>加入者</t>
    <rPh sb="0" eb="3">
      <t>カニュウシャ</t>
    </rPh>
    <phoneticPr fontId="2"/>
  </si>
  <si>
    <t>世帯の基準総所得金額の合計</t>
    <rPh sb="0" eb="2">
      <t>セタイ</t>
    </rPh>
    <rPh sb="3" eb="5">
      <t>キジュン</t>
    </rPh>
    <rPh sb="5" eb="8">
      <t>ソウショトク</t>
    </rPh>
    <rPh sb="8" eb="10">
      <t>キンガク</t>
    </rPh>
    <rPh sb="11" eb="13">
      <t>ゴウケイ</t>
    </rPh>
    <phoneticPr fontId="2"/>
  </si>
  <si>
    <t>基準総所得金額（子ども補正後）</t>
    <rPh sb="0" eb="2">
      <t>キジュン</t>
    </rPh>
    <rPh sb="2" eb="5">
      <t>ソウショトク</t>
    </rPh>
    <rPh sb="5" eb="7">
      <t>キンガク</t>
    </rPh>
    <rPh sb="8" eb="9">
      <t>コ</t>
    </rPh>
    <rPh sb="11" eb="13">
      <t>ホセイ</t>
    </rPh>
    <rPh sb="13" eb="14">
      <t>ゴ</t>
    </rPh>
    <phoneticPr fontId="2"/>
  </si>
  <si>
    <t>所得割額（基準総所得金額の合計　×　料率）</t>
    <rPh sb="0" eb="2">
      <t>ショトク</t>
    </rPh>
    <rPh sb="2" eb="3">
      <t>ワリ</t>
    </rPh>
    <rPh sb="3" eb="4">
      <t>ガク</t>
    </rPh>
    <rPh sb="5" eb="7">
      <t>キジュン</t>
    </rPh>
    <rPh sb="7" eb="10">
      <t>ソウショトク</t>
    </rPh>
    <rPh sb="10" eb="12">
      <t>キンガク</t>
    </rPh>
    <rPh sb="13" eb="15">
      <t>ゴウケイ</t>
    </rPh>
    <rPh sb="18" eb="20">
      <t>リョウリツ</t>
    </rPh>
    <phoneticPr fontId="2"/>
  </si>
  <si>
    <t>均等割額（対象区分①の人数×（料率-減額分））</t>
    <rPh sb="0" eb="3">
      <t>キントウワリ</t>
    </rPh>
    <rPh sb="3" eb="4">
      <t>ガク</t>
    </rPh>
    <rPh sb="5" eb="7">
      <t>タイショウ</t>
    </rPh>
    <rPh sb="7" eb="9">
      <t>クブン</t>
    </rPh>
    <rPh sb="11" eb="13">
      <t>ニンズウ</t>
    </rPh>
    <rPh sb="15" eb="17">
      <t>リョウリツ</t>
    </rPh>
    <rPh sb="18" eb="20">
      <t>ゲンガク</t>
    </rPh>
    <rPh sb="20" eb="21">
      <t>ブン</t>
    </rPh>
    <phoneticPr fontId="2"/>
  </si>
  <si>
    <t>所得割額（対象区分①の基準総所得金額の合計　×　料率）</t>
    <rPh sb="0" eb="2">
      <t>ショトク</t>
    </rPh>
    <rPh sb="2" eb="3">
      <t>ワリ</t>
    </rPh>
    <rPh sb="3" eb="4">
      <t>ガク</t>
    </rPh>
    <rPh sb="5" eb="7">
      <t>タイショウ</t>
    </rPh>
    <rPh sb="7" eb="9">
      <t>クブン</t>
    </rPh>
    <phoneticPr fontId="2"/>
  </si>
  <si>
    <t>計算結果</t>
    <rPh sb="0" eb="2">
      <t>ケイサン</t>
    </rPh>
    <rPh sb="2" eb="4">
      <t>ケッカ</t>
    </rPh>
    <phoneticPr fontId="2"/>
  </si>
  <si>
    <t>人</t>
    <rPh sb="0" eb="1">
      <t>ニン</t>
    </rPh>
    <phoneticPr fontId="2"/>
  </si>
  <si>
    <t>算定に使用する数字（入力はしない）</t>
    <rPh sb="0" eb="2">
      <t>サンテイ</t>
    </rPh>
    <rPh sb="3" eb="5">
      <t>シヨウ</t>
    </rPh>
    <rPh sb="7" eb="9">
      <t>スウジ</t>
    </rPh>
    <rPh sb="10" eb="12">
      <t>ニュウリョク</t>
    </rPh>
    <phoneticPr fontId="2"/>
  </si>
  <si>
    <t>年間保険料額の計算の内訳</t>
    <rPh sb="0" eb="2">
      <t>ネンカン</t>
    </rPh>
    <rPh sb="2" eb="5">
      <t>ホケンリョウ</t>
    </rPh>
    <rPh sb="5" eb="6">
      <t>ガク</t>
    </rPh>
    <rPh sb="7" eb="9">
      <t>ケイサン</t>
    </rPh>
    <rPh sb="10" eb="12">
      <t>ウチワケ</t>
    </rPh>
    <phoneticPr fontId="2"/>
  </si>
  <si>
    <t>あなたが入力する項目（黄色い部分）</t>
    <rPh sb="4" eb="6">
      <t>ニュウリョク</t>
    </rPh>
    <rPh sb="8" eb="10">
      <t>コウモク</t>
    </rPh>
    <rPh sb="11" eb="13">
      <t>キイロ</t>
    </rPh>
    <rPh sb="14" eb="16">
      <t>ブブン</t>
    </rPh>
    <phoneticPr fontId="2"/>
  </si>
  <si>
    <t>あなたの世帯の総所得金額等の合算額</t>
    <rPh sb="4" eb="6">
      <t>セタイ</t>
    </rPh>
    <rPh sb="7" eb="10">
      <t>ソウショトク</t>
    </rPh>
    <rPh sb="10" eb="12">
      <t>キンガク</t>
    </rPh>
    <rPh sb="12" eb="13">
      <t>トウ</t>
    </rPh>
    <rPh sb="14" eb="16">
      <t>ガッサン</t>
    </rPh>
    <rPh sb="16" eb="17">
      <t>ガク</t>
    </rPh>
    <phoneticPr fontId="2"/>
  </si>
  <si>
    <t>加入者１</t>
    <rPh sb="0" eb="3">
      <t>カニュウシャ</t>
    </rPh>
    <phoneticPr fontId="2"/>
  </si>
  <si>
    <t>加入者２</t>
    <rPh sb="0" eb="3">
      <t>カニュウシャ</t>
    </rPh>
    <phoneticPr fontId="2"/>
  </si>
  <si>
    <t>加入者３</t>
    <rPh sb="0" eb="3">
      <t>カニュウシャ</t>
    </rPh>
    <phoneticPr fontId="2"/>
  </si>
  <si>
    <t>加入者４</t>
    <rPh sb="0" eb="3">
      <t>カニュウシャ</t>
    </rPh>
    <phoneticPr fontId="2"/>
  </si>
  <si>
    <t>加入者５</t>
    <rPh sb="0" eb="3">
      <t>カニュウシャ</t>
    </rPh>
    <phoneticPr fontId="2"/>
  </si>
  <si>
    <t>×</t>
    <phoneticPr fontId="2"/>
  </si>
  <si>
    <t>加入者６</t>
    <rPh sb="0" eb="3">
      <t>カニュウシャ</t>
    </rPh>
    <phoneticPr fontId="2"/>
  </si>
  <si>
    <t>加入者７</t>
    <rPh sb="0" eb="3">
      <t>カニュウシャ</t>
    </rPh>
    <phoneticPr fontId="2"/>
  </si>
  <si>
    <t>加入者８</t>
    <rPh sb="0" eb="3">
      <t>カニュウシャ</t>
    </rPh>
    <phoneticPr fontId="2"/>
  </si>
  <si>
    <t>対象外</t>
    <rPh sb="0" eb="3">
      <t>タイショウガイ</t>
    </rPh>
    <phoneticPr fontId="2"/>
  </si>
  <si>
    <t>あなたの世帯の基準総所得金額の合計</t>
    <rPh sb="4" eb="6">
      <t>セタイ</t>
    </rPh>
    <rPh sb="7" eb="9">
      <t>キジュン</t>
    </rPh>
    <rPh sb="9" eb="12">
      <t>ソウショトク</t>
    </rPh>
    <rPh sb="12" eb="14">
      <t>キンガク</t>
    </rPh>
    <rPh sb="15" eb="17">
      <t>ゴウケイ</t>
    </rPh>
    <phoneticPr fontId="2"/>
  </si>
  <si>
    <t>世帯の総所得金額等の合算額</t>
    <rPh sb="0" eb="2">
      <t>セタイ</t>
    </rPh>
    <rPh sb="3" eb="6">
      <t>ソウショトク</t>
    </rPh>
    <rPh sb="6" eb="8">
      <t>キンガク</t>
    </rPh>
    <rPh sb="8" eb="9">
      <t>トウ</t>
    </rPh>
    <rPh sb="10" eb="12">
      <t>ガッサン</t>
    </rPh>
    <rPh sb="12" eb="13">
      <t>ガク</t>
    </rPh>
    <phoneticPr fontId="2"/>
  </si>
  <si>
    <t>・</t>
    <phoneticPr fontId="2"/>
  </si>
  <si>
    <t>・</t>
    <phoneticPr fontId="2"/>
  </si>
  <si>
    <t>・</t>
    <phoneticPr fontId="2"/>
  </si>
  <si>
    <t>・</t>
    <phoneticPr fontId="2"/>
  </si>
  <si>
    <t>・</t>
    <phoneticPr fontId="2"/>
  </si>
  <si>
    <t>「横浜市国民健康保険料」の試算シートの説明</t>
    <rPh sb="1" eb="4">
      <t>ヨコハマシ</t>
    </rPh>
    <rPh sb="4" eb="6">
      <t>コクミン</t>
    </rPh>
    <rPh sb="6" eb="8">
      <t>ケンコウ</t>
    </rPh>
    <rPh sb="8" eb="11">
      <t>ホケンリョウ</t>
    </rPh>
    <rPh sb="13" eb="15">
      <t>シサン</t>
    </rPh>
    <rPh sb="19" eb="21">
      <t>セツメイ</t>
    </rPh>
    <phoneticPr fontId="2"/>
  </si>
  <si>
    <t>×(</t>
    <phoneticPr fontId="2"/>
  </si>
  <si>
    <t>)＝</t>
    <phoneticPr fontId="2"/>
  </si>
  <si>
    <t xml:space="preserve"> ＝</t>
    <phoneticPr fontId="2"/>
  </si>
  <si>
    <t xml:space="preserve"> ＝</t>
    <phoneticPr fontId="2"/>
  </si>
  <si>
    <t>項目に入力する数字はどこをみればいいの？（参考例）</t>
    <rPh sb="0" eb="2">
      <t>コウモク</t>
    </rPh>
    <rPh sb="3" eb="5">
      <t>ニュウリョク</t>
    </rPh>
    <rPh sb="7" eb="9">
      <t>スウジ</t>
    </rPh>
    <rPh sb="21" eb="23">
      <t>サンコウ</t>
    </rPh>
    <rPh sb="23" eb="24">
      <t>レイ</t>
    </rPh>
    <phoneticPr fontId="2"/>
  </si>
  <si>
    <t>基礎控除額</t>
    <rPh sb="0" eb="2">
      <t>キソ</t>
    </rPh>
    <rPh sb="2" eb="4">
      <t>コウジョ</t>
    </rPh>
    <rPh sb="4" eb="5">
      <t>ガク</t>
    </rPh>
    <phoneticPr fontId="2"/>
  </si>
  <si>
    <t>給与所得</t>
    <rPh sb="0" eb="2">
      <t>キュウヨ</t>
    </rPh>
    <rPh sb="2" eb="4">
      <t>ショトク</t>
    </rPh>
    <phoneticPr fontId="2"/>
  </si>
  <si>
    <t>③　16歳以上19歳未満の子ども</t>
    <phoneticPr fontId="2"/>
  </si>
  <si>
    <t>②　40歳以上65歳未満の方</t>
    <phoneticPr fontId="2"/>
  </si>
  <si>
    <t>①　65歳以上の方</t>
    <rPh sb="4" eb="5">
      <t>サイ</t>
    </rPh>
    <rPh sb="5" eb="7">
      <t>イジョウ</t>
    </rPh>
    <rPh sb="8" eb="9">
      <t>カタ</t>
    </rPh>
    <phoneticPr fontId="2"/>
  </si>
  <si>
    <t>公的年金所得</t>
    <rPh sb="0" eb="2">
      <t>コウテキ</t>
    </rPh>
    <rPh sb="2" eb="4">
      <t>ネンキン</t>
    </rPh>
    <rPh sb="4" eb="6">
      <t>ショトク</t>
    </rPh>
    <phoneticPr fontId="2"/>
  </si>
  <si>
    <t>合計所得金額</t>
    <rPh sb="0" eb="6">
      <t>ゴウケイショトクキンガク</t>
    </rPh>
    <phoneticPr fontId="2"/>
  </si>
  <si>
    <t>公的年金所得以外の
合計所得金額</t>
    <rPh sb="0" eb="2">
      <t>コウテキ</t>
    </rPh>
    <rPh sb="2" eb="4">
      <t>ネンキン</t>
    </rPh>
    <rPh sb="4" eb="6">
      <t>ショトク</t>
    </rPh>
    <rPh sb="6" eb="8">
      <t>イガイ</t>
    </rPh>
    <rPh sb="10" eb="16">
      <t>ゴウケイショトクキンガク</t>
    </rPh>
    <phoneticPr fontId="2"/>
  </si>
  <si>
    <t>公的年金所得
（65歳未満）</t>
    <rPh sb="0" eb="4">
      <t>コウテキネンキン</t>
    </rPh>
    <rPh sb="4" eb="6">
      <t>ショトク</t>
    </rPh>
    <rPh sb="10" eb="11">
      <t>サイ</t>
    </rPh>
    <rPh sb="11" eb="13">
      <t>ミマン</t>
    </rPh>
    <phoneticPr fontId="2"/>
  </si>
  <si>
    <t>公的年金所得
（65歳以上）</t>
    <rPh sb="0" eb="4">
      <t>コウテキネンキン</t>
    </rPh>
    <rPh sb="4" eb="6">
      <t>ショトク</t>
    </rPh>
    <rPh sb="10" eb="11">
      <t>サイ</t>
    </rPh>
    <rPh sb="11" eb="13">
      <t>イジョウ</t>
    </rPh>
    <phoneticPr fontId="2"/>
  </si>
  <si>
    <t>公的年金所得
（15万控除後）</t>
    <rPh sb="0" eb="6">
      <t>コウテキネンキンショトク</t>
    </rPh>
    <rPh sb="10" eb="11">
      <t>マン</t>
    </rPh>
    <rPh sb="11" eb="13">
      <t>コウジョ</t>
    </rPh>
    <rPh sb="13" eb="14">
      <t>ゴ</t>
    </rPh>
    <phoneticPr fontId="2"/>
  </si>
  <si>
    <t>総所得金額等の合算額</t>
    <rPh sb="0" eb="6">
      <t>ソウショトクキンガクトウ</t>
    </rPh>
    <rPh sb="7" eb="9">
      <t>ガッサン</t>
    </rPh>
    <rPh sb="9" eb="10">
      <t>ガク</t>
    </rPh>
    <phoneticPr fontId="2"/>
  </si>
  <si>
    <t>内、65歳以上の人数</t>
    <rPh sb="0" eb="1">
      <t>ウチ</t>
    </rPh>
    <rPh sb="4" eb="5">
      <t>サイ</t>
    </rPh>
    <rPh sb="5" eb="7">
      <t>イジョウ</t>
    </rPh>
    <rPh sb="8" eb="10">
      <t>ニンズウ</t>
    </rPh>
    <phoneticPr fontId="2"/>
  </si>
  <si>
    <t>内、16歳以上19歳未満の子どもの人数</t>
    <rPh sb="0" eb="1">
      <t>ウチ</t>
    </rPh>
    <rPh sb="4" eb="5">
      <t>サイ</t>
    </rPh>
    <rPh sb="5" eb="7">
      <t>イジョウ</t>
    </rPh>
    <rPh sb="9" eb="10">
      <t>サイ</t>
    </rPh>
    <rPh sb="10" eb="12">
      <t>ミマン</t>
    </rPh>
    <rPh sb="13" eb="14">
      <t>コ</t>
    </rPh>
    <rPh sb="17" eb="19">
      <t>ニンズウ</t>
    </rPh>
    <phoneticPr fontId="2"/>
  </si>
  <si>
    <t>×</t>
    <phoneticPr fontId="2"/>
  </si>
  <si>
    <t>給与所得者等の数</t>
    <rPh sb="0" eb="2">
      <t>キュウヨ</t>
    </rPh>
    <rPh sb="2" eb="4">
      <t>ショトク</t>
    </rPh>
    <rPh sb="4" eb="5">
      <t>シャ</t>
    </rPh>
    <rPh sb="5" eb="6">
      <t>トウ</t>
    </rPh>
    <rPh sb="7" eb="8">
      <t>カズ</t>
    </rPh>
    <phoneticPr fontId="2"/>
  </si>
  <si>
    <t>－</t>
    <phoneticPr fontId="2"/>
  </si>
  <si>
    <t>)</t>
    <phoneticPr fontId="2"/>
  </si>
  <si>
    <t>被保険者数</t>
    <rPh sb="0" eb="4">
      <t>ヒホケンシャ</t>
    </rPh>
    <rPh sb="4" eb="5">
      <t>スウ</t>
    </rPh>
    <phoneticPr fontId="2"/>
  </si>
  <si>
    <t>＋</t>
    <phoneticPr fontId="2"/>
  </si>
  <si>
    <t>　給与所得者等の数</t>
    <rPh sb="1" eb="7">
      <t>キュウヨショトクシャトウ</t>
    </rPh>
    <rPh sb="8" eb="9">
      <t>カズ</t>
    </rPh>
    <phoneticPr fontId="2"/>
  </si>
  <si>
    <t>人</t>
    <rPh sb="0" eb="1">
      <t>ニン</t>
    </rPh>
    <phoneticPr fontId="2"/>
  </si>
  <si>
    <t>(</t>
    <phoneticPr fontId="2"/>
  </si>
  <si>
    <t>×</t>
    <phoneticPr fontId="2"/>
  </si>
  <si>
    <t>－</t>
    <phoneticPr fontId="2"/>
  </si>
  <si>
    <t>）</t>
    <phoneticPr fontId="2"/>
  </si>
  <si>
    <t>世帯主の各種所得は対象区分が何であっても世帯の総所得金額等の合算額に含まれます。</t>
    <rPh sb="0" eb="3">
      <t>セタイヌシ</t>
    </rPh>
    <rPh sb="4" eb="6">
      <t>カクシュ</t>
    </rPh>
    <rPh sb="6" eb="8">
      <t>ショトク</t>
    </rPh>
    <rPh sb="9" eb="11">
      <t>タイショウ</t>
    </rPh>
    <rPh sb="11" eb="13">
      <t>クブン</t>
    </rPh>
    <rPh sb="14" eb="15">
      <t>ナン</t>
    </rPh>
    <rPh sb="20" eb="22">
      <t>セタイ</t>
    </rPh>
    <rPh sb="23" eb="26">
      <t>ソウショトク</t>
    </rPh>
    <rPh sb="26" eb="28">
      <t>キンガク</t>
    </rPh>
    <rPh sb="28" eb="29">
      <t>トウ</t>
    </rPh>
    <rPh sb="30" eb="32">
      <t>ガッサン</t>
    </rPh>
    <rPh sb="32" eb="33">
      <t>ガク</t>
    </rPh>
    <rPh sb="34" eb="35">
      <t>フク</t>
    </rPh>
    <phoneticPr fontId="2"/>
  </si>
  <si>
    <t>加入者９</t>
    <rPh sb="0" eb="3">
      <t>カニュウシャ</t>
    </rPh>
    <phoneticPr fontId="2"/>
  </si>
  <si>
    <t>（１）対象区分</t>
    <rPh sb="3" eb="5">
      <t>タイショウ</t>
    </rPh>
    <rPh sb="5" eb="7">
      <t>クブン</t>
    </rPh>
    <phoneticPr fontId="2"/>
  </si>
  <si>
    <t>（２）給与収入</t>
    <rPh sb="3" eb="7">
      <t>キュウヨシュウニュウ</t>
    </rPh>
    <phoneticPr fontId="2"/>
  </si>
  <si>
    <t>（４）その他の所得</t>
    <rPh sb="5" eb="6">
      <t>タ</t>
    </rPh>
    <rPh sb="7" eb="9">
      <t>ショトク</t>
    </rPh>
    <phoneticPr fontId="2"/>
  </si>
  <si>
    <t>（３）公的年金収入</t>
    <rPh sb="3" eb="9">
      <t>コウテキネンキンシュウニュウ</t>
    </rPh>
    <phoneticPr fontId="2"/>
  </si>
  <si>
    <t>（A）所得割額（基準総所得金額の合計　×　料率）</t>
    <rPh sb="3" eb="5">
      <t>ショトク</t>
    </rPh>
    <rPh sb="5" eb="6">
      <t>ワリ</t>
    </rPh>
    <rPh sb="6" eb="7">
      <t>ガク</t>
    </rPh>
    <rPh sb="8" eb="10">
      <t>キジュン</t>
    </rPh>
    <rPh sb="10" eb="13">
      <t>ソウショトク</t>
    </rPh>
    <rPh sb="13" eb="15">
      <t>キンガク</t>
    </rPh>
    <rPh sb="16" eb="18">
      <t>ゴウケイ</t>
    </rPh>
    <rPh sb="21" eb="23">
      <t>リョウリツ</t>
    </rPh>
    <phoneticPr fontId="2"/>
  </si>
  <si>
    <t>＜入力手順＞</t>
    <rPh sb="1" eb="3">
      <t>ニュウリョク</t>
    </rPh>
    <rPh sb="3" eb="5">
      <t>テジュン</t>
    </rPh>
    <phoneticPr fontId="2"/>
  </si>
  <si>
    <t>手順１</t>
    <rPh sb="0" eb="2">
      <t>テジュン</t>
    </rPh>
    <phoneticPr fontId="2"/>
  </si>
  <si>
    <t>(１)対象区分</t>
    <rPh sb="3" eb="5">
      <t>タイショウ</t>
    </rPh>
    <rPh sb="5" eb="7">
      <t>クブン</t>
    </rPh>
    <phoneticPr fontId="2"/>
  </si>
  <si>
    <t>(４)その他の所得</t>
    <rPh sb="5" eb="6">
      <t>タ</t>
    </rPh>
    <rPh sb="7" eb="9">
      <t>ショトク</t>
    </rPh>
    <phoneticPr fontId="2"/>
  </si>
  <si>
    <t>手順２</t>
    <rPh sb="0" eb="2">
      <t>テジュン</t>
    </rPh>
    <phoneticPr fontId="2"/>
  </si>
  <si>
    <t>　※ (２)給与収入の場合、源泉徴収票の「支払金額」又は確定申告書（第一表）の「収入金額等の給与」欄の金額が収入金額です。
　　 (３)公的年金収入の場合、源泉徴収票の「支払金額」又は確定申告書（第一表）の「収入金額等の公的年金等」欄の金額が収入金額です。</t>
    <rPh sb="6" eb="10">
      <t>キュウヨシュウニュウ</t>
    </rPh>
    <rPh sb="11" eb="13">
      <t>バアイ</t>
    </rPh>
    <rPh sb="14" eb="19">
      <t>ゲンセンチョウシュウヒョウ</t>
    </rPh>
    <rPh sb="21" eb="25">
      <t>シハライキンガク</t>
    </rPh>
    <rPh sb="26" eb="27">
      <t>マタ</t>
    </rPh>
    <rPh sb="28" eb="32">
      <t>カクテイシンコク</t>
    </rPh>
    <rPh sb="32" eb="33">
      <t>ショ</t>
    </rPh>
    <rPh sb="34" eb="35">
      <t>ダイ</t>
    </rPh>
    <rPh sb="35" eb="36">
      <t>イチ</t>
    </rPh>
    <rPh sb="36" eb="37">
      <t>ヒョウ</t>
    </rPh>
    <rPh sb="40" eb="42">
      <t>シュウニュウ</t>
    </rPh>
    <rPh sb="42" eb="44">
      <t>キンガク</t>
    </rPh>
    <rPh sb="44" eb="45">
      <t>トウ</t>
    </rPh>
    <rPh sb="46" eb="48">
      <t>キュウヨ</t>
    </rPh>
    <rPh sb="49" eb="50">
      <t>ラン</t>
    </rPh>
    <rPh sb="51" eb="53">
      <t>キンガク</t>
    </rPh>
    <rPh sb="54" eb="58">
      <t>シュウニュウキンガク</t>
    </rPh>
    <rPh sb="68" eb="74">
      <t>コウテキネンキンシュウニュウ</t>
    </rPh>
    <rPh sb="75" eb="77">
      <t>バアイ</t>
    </rPh>
    <rPh sb="78" eb="83">
      <t>ゲンセンチョウシュウヒョウ</t>
    </rPh>
    <rPh sb="85" eb="89">
      <t>シハライキンガク</t>
    </rPh>
    <rPh sb="90" eb="91">
      <t>マタ</t>
    </rPh>
    <rPh sb="92" eb="97">
      <t>カクテイシンコクショ</t>
    </rPh>
    <rPh sb="98" eb="99">
      <t>ダイ</t>
    </rPh>
    <rPh sb="99" eb="100">
      <t>イチ</t>
    </rPh>
    <rPh sb="100" eb="101">
      <t>ヒョウ</t>
    </rPh>
    <rPh sb="104" eb="108">
      <t>シュウニュウキンガク</t>
    </rPh>
    <rPh sb="108" eb="109">
      <t>トウ</t>
    </rPh>
    <rPh sb="110" eb="112">
      <t>コウテキ</t>
    </rPh>
    <rPh sb="112" eb="114">
      <t>ネンキン</t>
    </rPh>
    <rPh sb="114" eb="115">
      <t>トウ</t>
    </rPh>
    <rPh sb="116" eb="117">
      <t>ラン</t>
    </rPh>
    <rPh sb="118" eb="120">
      <t>キンガク</t>
    </rPh>
    <rPh sb="121" eb="125">
      <t>シュウニュウキンガク</t>
    </rPh>
    <phoneticPr fontId="2"/>
  </si>
  <si>
    <t>※保険料は年間保険料額を6月から翌年3月までの10回で支払うことになるため、上記計算結果の一か月あたりの保険料が毎月の支払額ではありません。</t>
    <rPh sb="1" eb="4">
      <t>ホケンリョウ</t>
    </rPh>
    <rPh sb="5" eb="7">
      <t>ネンカン</t>
    </rPh>
    <rPh sb="7" eb="10">
      <t>ホケンリョウ</t>
    </rPh>
    <rPh sb="10" eb="11">
      <t>ガク</t>
    </rPh>
    <rPh sb="13" eb="14">
      <t>ガツ</t>
    </rPh>
    <rPh sb="16" eb="18">
      <t>ヨクネン</t>
    </rPh>
    <rPh sb="19" eb="20">
      <t>ガツ</t>
    </rPh>
    <rPh sb="25" eb="26">
      <t>カイ</t>
    </rPh>
    <rPh sb="27" eb="29">
      <t>シハラ</t>
    </rPh>
    <rPh sb="38" eb="40">
      <t>ジョウキ</t>
    </rPh>
    <rPh sb="40" eb="42">
      <t>ケイサン</t>
    </rPh>
    <rPh sb="42" eb="44">
      <t>ケッカ</t>
    </rPh>
    <rPh sb="45" eb="46">
      <t>イッ</t>
    </rPh>
    <rPh sb="47" eb="48">
      <t>ゲツ</t>
    </rPh>
    <rPh sb="52" eb="55">
      <t>ホケンリョウ</t>
    </rPh>
    <rPh sb="56" eb="58">
      <t>マイツキ</t>
    </rPh>
    <rPh sb="59" eb="61">
      <t>シハライ</t>
    </rPh>
    <rPh sb="61" eb="62">
      <t>ガク</t>
    </rPh>
    <phoneticPr fontId="2"/>
  </si>
  <si>
    <t>・世帯主及び国民健康保険の加入者（以下、「加入者」といいます。）の所得に分離課税所得（土地建物等に係る譲渡所得等）がある場合。</t>
    <rPh sb="1" eb="4">
      <t>セタイヌシ</t>
    </rPh>
    <rPh sb="4" eb="5">
      <t>オヨ</t>
    </rPh>
    <rPh sb="6" eb="8">
      <t>コクミン</t>
    </rPh>
    <rPh sb="8" eb="10">
      <t>ケンコウ</t>
    </rPh>
    <rPh sb="10" eb="12">
      <t>ホケン</t>
    </rPh>
    <rPh sb="13" eb="16">
      <t>カニュウシャ</t>
    </rPh>
    <rPh sb="17" eb="19">
      <t>イカ</t>
    </rPh>
    <rPh sb="21" eb="24">
      <t>カニュウシャ</t>
    </rPh>
    <rPh sb="45" eb="47">
      <t>タテモノ</t>
    </rPh>
    <rPh sb="47" eb="48">
      <t>トウ</t>
    </rPh>
    <rPh sb="49" eb="50">
      <t>カカ</t>
    </rPh>
    <rPh sb="51" eb="53">
      <t>ジョウト</t>
    </rPh>
    <phoneticPr fontId="2"/>
  </si>
  <si>
    <t>・加入者が青色専従者給与若しくは事業専従者控除の特例を受けている、又は（青色）事業専従者給与の支払いを受けている場合。</t>
    <rPh sb="1" eb="4">
      <t>カニュウシャ</t>
    </rPh>
    <rPh sb="5" eb="7">
      <t>アオイロ</t>
    </rPh>
    <rPh sb="7" eb="10">
      <t>センジュウシャ</t>
    </rPh>
    <rPh sb="10" eb="12">
      <t>キュウヨ</t>
    </rPh>
    <rPh sb="12" eb="13">
      <t>モ</t>
    </rPh>
    <rPh sb="16" eb="18">
      <t>ジギョウ</t>
    </rPh>
    <rPh sb="18" eb="21">
      <t>センジュウシャ</t>
    </rPh>
    <rPh sb="21" eb="23">
      <t>コウジョ</t>
    </rPh>
    <rPh sb="24" eb="26">
      <t>トクレイ</t>
    </rPh>
    <rPh sb="27" eb="28">
      <t>ウ</t>
    </rPh>
    <rPh sb="33" eb="34">
      <t>マタ</t>
    </rPh>
    <rPh sb="36" eb="38">
      <t>アオイロ</t>
    </rPh>
    <rPh sb="39" eb="41">
      <t>ジギョウ</t>
    </rPh>
    <rPh sb="41" eb="44">
      <t>センジュウシャ</t>
    </rPh>
    <rPh sb="44" eb="46">
      <t>キュウヨ</t>
    </rPh>
    <rPh sb="47" eb="49">
      <t>シハラ</t>
    </rPh>
    <rPh sb="51" eb="52">
      <t>ウ</t>
    </rPh>
    <rPh sb="56" eb="58">
      <t>バアイ</t>
    </rPh>
    <phoneticPr fontId="2"/>
  </si>
  <si>
    <t>・特定同一世帯所属者が含まれる場合。</t>
    <rPh sb="1" eb="3">
      <t>トクテイ</t>
    </rPh>
    <rPh sb="3" eb="5">
      <t>ドウイツ</t>
    </rPh>
    <rPh sb="5" eb="7">
      <t>セタイ</t>
    </rPh>
    <rPh sb="7" eb="9">
      <t>ショゾク</t>
    </rPh>
    <rPh sb="9" eb="10">
      <t>シャ</t>
    </rPh>
    <rPh sb="11" eb="12">
      <t>フク</t>
    </rPh>
    <rPh sb="15" eb="17">
      <t>バアイ</t>
    </rPh>
    <phoneticPr fontId="2"/>
  </si>
  <si>
    <t>・災害、所得の減少等により保険料減免が適用される場合。</t>
    <rPh sb="1" eb="3">
      <t>サイガイ</t>
    </rPh>
    <rPh sb="4" eb="6">
      <t>ショトク</t>
    </rPh>
    <rPh sb="7" eb="9">
      <t>ゲンショウ</t>
    </rPh>
    <rPh sb="9" eb="10">
      <t>トウ</t>
    </rPh>
    <rPh sb="13" eb="16">
      <t>ホケンリョウ</t>
    </rPh>
    <rPh sb="16" eb="18">
      <t>ゲンメン</t>
    </rPh>
    <rPh sb="19" eb="21">
      <t>テキヨウ</t>
    </rPh>
    <rPh sb="24" eb="26">
      <t>バアイ</t>
    </rPh>
    <phoneticPr fontId="2"/>
  </si>
  <si>
    <t>・年度途中に加入者の人数や所得が変わる場合。</t>
    <rPh sb="1" eb="3">
      <t>ネンド</t>
    </rPh>
    <rPh sb="3" eb="5">
      <t>トチュウ</t>
    </rPh>
    <rPh sb="6" eb="9">
      <t>カニュウシャ</t>
    </rPh>
    <rPh sb="10" eb="12">
      <t>ニンズウ</t>
    </rPh>
    <rPh sb="13" eb="15">
      <t>ショトク</t>
    </rPh>
    <rPh sb="16" eb="17">
      <t>カ</t>
    </rPh>
    <rPh sb="19" eb="21">
      <t>バアイ</t>
    </rPh>
    <phoneticPr fontId="2"/>
  </si>
  <si>
    <t>・(１)対象区分の65歳以上か65歳未満であるかの判定は、前年の12月31日現在の年齢で選択してください。その他の年齢判定は、賦課期日（当該年度の４月１日。４月２日以降に新たに国民健康保険に加入した世帯はその加入した日。）現在の年齢で選択してください。</t>
    <rPh sb="4" eb="6">
      <t>タイショウ</t>
    </rPh>
    <rPh sb="6" eb="8">
      <t>クブン</t>
    </rPh>
    <rPh sb="11" eb="12">
      <t>サイ</t>
    </rPh>
    <rPh sb="12" eb="14">
      <t>イジョウ</t>
    </rPh>
    <rPh sb="17" eb="18">
      <t>サイ</t>
    </rPh>
    <rPh sb="18" eb="20">
      <t>ミマン</t>
    </rPh>
    <rPh sb="25" eb="27">
      <t>ハンテイ</t>
    </rPh>
    <rPh sb="29" eb="31">
      <t>ゼンネン</t>
    </rPh>
    <rPh sb="34" eb="35">
      <t>ガツ</t>
    </rPh>
    <rPh sb="37" eb="38">
      <t>ニチ</t>
    </rPh>
    <rPh sb="38" eb="40">
      <t>ゲンザイ</t>
    </rPh>
    <rPh sb="41" eb="43">
      <t>ネンレイ</t>
    </rPh>
    <rPh sb="44" eb="46">
      <t>センタク</t>
    </rPh>
    <rPh sb="55" eb="56">
      <t>ホカ</t>
    </rPh>
    <rPh sb="57" eb="59">
      <t>ネンレイ</t>
    </rPh>
    <rPh sb="59" eb="61">
      <t>ハンテイ</t>
    </rPh>
    <rPh sb="63" eb="65">
      <t>フカ</t>
    </rPh>
    <rPh sb="65" eb="67">
      <t>キジツ</t>
    </rPh>
    <rPh sb="104" eb="106">
      <t>カニュウ</t>
    </rPh>
    <rPh sb="108" eb="109">
      <t>ヒ</t>
    </rPh>
    <rPh sb="111" eb="113">
      <t>ゲンザイ</t>
    </rPh>
    <rPh sb="114" eb="116">
      <t>ネンレイ</t>
    </rPh>
    <rPh sb="117" eb="119">
      <t>センタク</t>
    </rPh>
    <phoneticPr fontId="2"/>
  </si>
  <si>
    <t>・年度途中に加入者の人数や所得が変わる場合は、この保険料試算シートに対応していませんので、お住いの区の区役所保険年金課保険係にお問合せください。</t>
    <rPh sb="1" eb="3">
      <t>ネンド</t>
    </rPh>
    <rPh sb="3" eb="5">
      <t>トチュウ</t>
    </rPh>
    <rPh sb="6" eb="9">
      <t>カニュウシャ</t>
    </rPh>
    <rPh sb="10" eb="12">
      <t>ニンズウ</t>
    </rPh>
    <rPh sb="13" eb="15">
      <t>ショトク</t>
    </rPh>
    <rPh sb="16" eb="17">
      <t>カ</t>
    </rPh>
    <rPh sb="19" eb="21">
      <t>バアイ</t>
    </rPh>
    <rPh sb="25" eb="30">
      <t>ホケンリョウシサン</t>
    </rPh>
    <rPh sb="34" eb="36">
      <t>タイオウ</t>
    </rPh>
    <rPh sb="46" eb="47">
      <t>スマ</t>
    </rPh>
    <rPh sb="49" eb="50">
      <t>ク</t>
    </rPh>
    <rPh sb="51" eb="59">
      <t>クヤクショホケンネンキンカ</t>
    </rPh>
    <rPh sb="59" eb="61">
      <t>ホケン</t>
    </rPh>
    <rPh sb="61" eb="62">
      <t>カカリ</t>
    </rPh>
    <rPh sb="64" eb="66">
      <t>トイアワ</t>
    </rPh>
    <phoneticPr fontId="2"/>
  </si>
  <si>
    <t>※次の場合などはこの保険料試算シートに対応していませんので、お住いの区の区役所保険年金課保険係にお問合せください。</t>
    <rPh sb="1" eb="2">
      <t>ツギ</t>
    </rPh>
    <rPh sb="3" eb="5">
      <t>バアイ</t>
    </rPh>
    <rPh sb="10" eb="13">
      <t>ホケンリョウ</t>
    </rPh>
    <rPh sb="13" eb="15">
      <t>シサン</t>
    </rPh>
    <rPh sb="19" eb="21">
      <t>タイオウ</t>
    </rPh>
    <rPh sb="31" eb="32">
      <t>スマ</t>
    </rPh>
    <rPh sb="34" eb="35">
      <t>ク</t>
    </rPh>
    <rPh sb="36" eb="39">
      <t>クヤクショ</t>
    </rPh>
    <rPh sb="39" eb="41">
      <t>ホケン</t>
    </rPh>
    <rPh sb="41" eb="43">
      <t>ネンキン</t>
    </rPh>
    <rPh sb="43" eb="44">
      <t>カ</t>
    </rPh>
    <rPh sb="44" eb="47">
      <t>ホケンカカリ</t>
    </rPh>
    <rPh sb="49" eb="50">
      <t>ト</t>
    </rPh>
    <rPh sb="50" eb="51">
      <t>ア</t>
    </rPh>
    <phoneticPr fontId="2"/>
  </si>
  <si>
    <t>・加入者が年度途中で40歳に到達し介護保険第2号被保険者となったり、65歳に到達し介護保険第1号被保険者となる場合、又は75歳に到達し後期高齢者医療制度の加入者となる場合。</t>
    <rPh sb="1" eb="4">
      <t>カニュウシャ</t>
    </rPh>
    <rPh sb="5" eb="7">
      <t>ネンド</t>
    </rPh>
    <rPh sb="7" eb="9">
      <t>トチュウ</t>
    </rPh>
    <rPh sb="12" eb="13">
      <t>サイ</t>
    </rPh>
    <rPh sb="14" eb="16">
      <t>トウタツ</t>
    </rPh>
    <rPh sb="17" eb="19">
      <t>カイゴ</t>
    </rPh>
    <rPh sb="19" eb="21">
      <t>ホケン</t>
    </rPh>
    <rPh sb="21" eb="22">
      <t>ダイ</t>
    </rPh>
    <rPh sb="23" eb="24">
      <t>ゴウ</t>
    </rPh>
    <rPh sb="24" eb="28">
      <t>ヒホケンシャ</t>
    </rPh>
    <rPh sb="36" eb="37">
      <t>サイ</t>
    </rPh>
    <rPh sb="38" eb="40">
      <t>トウタツ</t>
    </rPh>
    <rPh sb="41" eb="43">
      <t>カイゴ</t>
    </rPh>
    <rPh sb="43" eb="45">
      <t>ホケン</t>
    </rPh>
    <rPh sb="45" eb="46">
      <t>ダイ</t>
    </rPh>
    <rPh sb="47" eb="48">
      <t>ゴウ</t>
    </rPh>
    <rPh sb="48" eb="52">
      <t>ヒホケンシャ</t>
    </rPh>
    <rPh sb="55" eb="57">
      <t>バアイ</t>
    </rPh>
    <rPh sb="58" eb="59">
      <t>マタ</t>
    </rPh>
    <phoneticPr fontId="2"/>
  </si>
  <si>
    <r>
      <t>注意事項（※1）‥‥</t>
    </r>
    <r>
      <rPr>
        <u val="double"/>
        <sz val="20"/>
        <color theme="1"/>
        <rFont val="HGS創英角ｺﾞｼｯｸUB"/>
        <family val="3"/>
        <charset val="128"/>
      </rPr>
      <t>必ずお読みください。</t>
    </r>
    <rPh sb="0" eb="2">
      <t>チュウイ</t>
    </rPh>
    <rPh sb="2" eb="4">
      <t>ジコウ</t>
    </rPh>
    <rPh sb="10" eb="11">
      <t>カナラ</t>
    </rPh>
    <rPh sb="13" eb="14">
      <t>ヨ</t>
    </rPh>
    <phoneticPr fontId="2"/>
  </si>
  <si>
    <r>
      <t>注意事項（※2）‥‥</t>
    </r>
    <r>
      <rPr>
        <u val="double"/>
        <sz val="20"/>
        <color theme="1"/>
        <rFont val="HGS創英角ｺﾞｼｯｸUB"/>
        <family val="3"/>
        <charset val="128"/>
      </rPr>
      <t>必ずお読みください。</t>
    </r>
    <rPh sb="0" eb="2">
      <t>チュウイ</t>
    </rPh>
    <rPh sb="2" eb="4">
      <t>ジコウ</t>
    </rPh>
    <rPh sb="10" eb="11">
      <t>カナラ</t>
    </rPh>
    <rPh sb="13" eb="14">
      <t>ヨ</t>
    </rPh>
    <phoneticPr fontId="2"/>
  </si>
  <si>
    <t>+</t>
    <phoneticPr fontId="2"/>
  </si>
  <si>
    <t>給与所得者等の数</t>
    <rPh sb="0" eb="6">
      <t>キュウヨショトクシャトウ</t>
    </rPh>
    <rPh sb="7" eb="8">
      <t>カズ</t>
    </rPh>
    <phoneticPr fontId="2"/>
  </si>
  <si>
    <t xml:space="preserve">（ </t>
    <phoneticPr fontId="2"/>
  </si>
  <si>
    <t>世帯主</t>
    <rPh sb="0" eb="3">
      <t>セタイヌシ</t>
    </rPh>
    <phoneticPr fontId="2"/>
  </si>
  <si>
    <t>加入者</t>
    <rPh sb="0" eb="3">
      <t>カニュウシャ</t>
    </rPh>
    <phoneticPr fontId="2"/>
  </si>
  <si>
    <t>「試算シート」の数字は黄色いセル以外はこの「職員シート」の値を飛ばします。</t>
    <rPh sb="1" eb="3">
      <t>シサン</t>
    </rPh>
    <rPh sb="8" eb="10">
      <t>スウジ</t>
    </rPh>
    <rPh sb="11" eb="13">
      <t>キイロ</t>
    </rPh>
    <rPh sb="16" eb="18">
      <t>イガイ</t>
    </rPh>
    <rPh sb="22" eb="24">
      <t>ショクイン</t>
    </rPh>
    <rPh sb="29" eb="30">
      <t>アタイ</t>
    </rPh>
    <rPh sb="31" eb="32">
      <t>ト</t>
    </rPh>
    <phoneticPr fontId="2"/>
  </si>
  <si>
    <t>「職員シート」は大きな制度改正等なければ黄色セル部分をいじれば大丈夫です。それ以外のセルは式が入力されているので、基本的にはいじらないでください。</t>
    <rPh sb="1" eb="3">
      <t>ショクイン</t>
    </rPh>
    <rPh sb="8" eb="9">
      <t>オオ</t>
    </rPh>
    <rPh sb="11" eb="15">
      <t>セイドカイセイ</t>
    </rPh>
    <rPh sb="15" eb="16">
      <t>トウ</t>
    </rPh>
    <rPh sb="20" eb="22">
      <t>キイロ</t>
    </rPh>
    <rPh sb="24" eb="26">
      <t>ブブン</t>
    </rPh>
    <rPh sb="31" eb="34">
      <t>ダイジョウブ</t>
    </rPh>
    <rPh sb="39" eb="41">
      <t>イガイ</t>
    </rPh>
    <rPh sb="45" eb="46">
      <t>シキ</t>
    </rPh>
    <rPh sb="47" eb="49">
      <t>ニュウリョク</t>
    </rPh>
    <rPh sb="57" eb="60">
      <t>キホンテキ</t>
    </rPh>
    <phoneticPr fontId="2"/>
  </si>
  <si>
    <t>ほか、注意事項（※1）、（※2）について必ずご確認ください。</t>
    <phoneticPr fontId="2"/>
  </si>
  <si>
    <t>●給与所得の源泉徴収票の場合、赤枠の「支払金額」が給与の収入金額です。</t>
    <rPh sb="6" eb="8">
      <t>ゲンセン</t>
    </rPh>
    <rPh sb="8" eb="11">
      <t>チョウシュウヒョウ</t>
    </rPh>
    <rPh sb="12" eb="14">
      <t>バアイ</t>
    </rPh>
    <rPh sb="15" eb="16">
      <t>アカ</t>
    </rPh>
    <rPh sb="16" eb="17">
      <t>ワク</t>
    </rPh>
    <rPh sb="19" eb="23">
      <t>シハライキンガク</t>
    </rPh>
    <rPh sb="25" eb="27">
      <t>キュウヨ</t>
    </rPh>
    <rPh sb="28" eb="30">
      <t>シュウニュウ</t>
    </rPh>
    <rPh sb="30" eb="32">
      <t>キンガク</t>
    </rPh>
    <phoneticPr fontId="2"/>
  </si>
  <si>
    <t>●確定申告書Aの場合、収入金額等欄の赤枠部分がそれぞれ給与と公的年金の収入金額です。</t>
    <rPh sb="1" eb="3">
      <t>カクテイ</t>
    </rPh>
    <rPh sb="3" eb="5">
      <t>シンコク</t>
    </rPh>
    <rPh sb="5" eb="6">
      <t>ショ</t>
    </rPh>
    <rPh sb="8" eb="10">
      <t>バアイ</t>
    </rPh>
    <rPh sb="11" eb="13">
      <t>シュウニュウ</t>
    </rPh>
    <rPh sb="13" eb="15">
      <t>キンガク</t>
    </rPh>
    <rPh sb="15" eb="16">
      <t>トウ</t>
    </rPh>
    <rPh sb="16" eb="17">
      <t>ラン</t>
    </rPh>
    <rPh sb="18" eb="19">
      <t>アカ</t>
    </rPh>
    <rPh sb="19" eb="20">
      <t>ワク</t>
    </rPh>
    <rPh sb="20" eb="22">
      <t>ブブン</t>
    </rPh>
    <rPh sb="27" eb="29">
      <t>キュウヨ</t>
    </rPh>
    <rPh sb="30" eb="34">
      <t>コウテキネンキン</t>
    </rPh>
    <rPh sb="35" eb="37">
      <t>シュウニュウ</t>
    </rPh>
    <rPh sb="37" eb="39">
      <t>キンガク</t>
    </rPh>
    <phoneticPr fontId="2"/>
  </si>
  <si>
    <t>給与所得</t>
    <rPh sb="0" eb="4">
      <t>キュウヨショトク</t>
    </rPh>
    <phoneticPr fontId="2"/>
  </si>
  <si>
    <t>給与収入</t>
    <rPh sb="0" eb="4">
      <t>キュウヨシュウニュウ</t>
    </rPh>
    <phoneticPr fontId="2"/>
  </si>
  <si>
    <t>(３)</t>
    <phoneticPr fontId="2"/>
  </si>
  <si>
    <t>公的年金収入</t>
    <rPh sb="0" eb="4">
      <t>コウテキネンキン</t>
    </rPh>
    <rPh sb="4" eb="6">
      <t>シュウニュウ</t>
    </rPh>
    <phoneticPr fontId="2"/>
  </si>
  <si>
    <t>公的年金所得</t>
    <rPh sb="0" eb="2">
      <t>コウテキ</t>
    </rPh>
    <rPh sb="2" eb="4">
      <t>ネンキン</t>
    </rPh>
    <rPh sb="4" eb="6">
      <t>ショトク</t>
    </rPh>
    <phoneticPr fontId="2"/>
  </si>
  <si>
    <t>(２)</t>
    <phoneticPr fontId="2"/>
  </si>
  <si>
    <t>・所得金額調整控除の適用を受けている場合。</t>
    <rPh sb="1" eb="3">
      <t>ショトク</t>
    </rPh>
    <rPh sb="3" eb="5">
      <t>キンガク</t>
    </rPh>
    <rPh sb="5" eb="7">
      <t>チョウセイ</t>
    </rPh>
    <rPh sb="7" eb="9">
      <t>コウジョ</t>
    </rPh>
    <rPh sb="10" eb="12">
      <t>テキヨウ</t>
    </rPh>
    <rPh sb="13" eb="14">
      <t>ウ</t>
    </rPh>
    <rPh sb="18" eb="20">
      <t>バアイ</t>
    </rPh>
    <phoneticPr fontId="2"/>
  </si>
  <si>
    <t>④　16歳未満の子ども（⑤　未就学児を除く）</t>
    <rPh sb="14" eb="18">
      <t>ミシュウガクジ</t>
    </rPh>
    <rPh sb="19" eb="20">
      <t>ノゾ</t>
    </rPh>
    <phoneticPr fontId="2"/>
  </si>
  <si>
    <t>⑥　①～⑤に当てはまらない方</t>
    <rPh sb="6" eb="7">
      <t>ア</t>
    </rPh>
    <rPh sb="13" eb="14">
      <t>カタ</t>
    </rPh>
    <phoneticPr fontId="2"/>
  </si>
  <si>
    <t>⑦　加入しない（65歳未満の方）</t>
    <rPh sb="2" eb="4">
      <t>カニュウ</t>
    </rPh>
    <rPh sb="10" eb="11">
      <t>サイ</t>
    </rPh>
    <rPh sb="11" eb="13">
      <t>ミマン</t>
    </rPh>
    <rPh sb="14" eb="15">
      <t>カタ</t>
    </rPh>
    <phoneticPr fontId="2"/>
  </si>
  <si>
    <t>⑧　加入しない（65歳以上の方）</t>
    <rPh sb="11" eb="13">
      <t>イジョウ</t>
    </rPh>
    <phoneticPr fontId="2"/>
  </si>
  <si>
    <t>⑥　①～⑤に当てはまらない方</t>
    <rPh sb="6" eb="7">
      <t>ア</t>
    </rPh>
    <rPh sb="13" eb="14">
      <t>カタ</t>
    </rPh>
    <phoneticPr fontId="2"/>
  </si>
  <si>
    <t>・</t>
    <phoneticPr fontId="2"/>
  </si>
  <si>
    <t>世帯主の基準総所得金額は子ども軽減対象額を差し引いた額を表示します。</t>
    <rPh sb="0" eb="3">
      <t>セタイヌシ</t>
    </rPh>
    <rPh sb="4" eb="6">
      <t>キジュン</t>
    </rPh>
    <rPh sb="6" eb="9">
      <t>ソウショトク</t>
    </rPh>
    <rPh sb="9" eb="11">
      <t>キンガク</t>
    </rPh>
    <rPh sb="12" eb="13">
      <t>コ</t>
    </rPh>
    <rPh sb="15" eb="17">
      <t>ケイゲン</t>
    </rPh>
    <rPh sb="17" eb="19">
      <t>タイショウ</t>
    </rPh>
    <rPh sb="19" eb="20">
      <t>ガク</t>
    </rPh>
    <rPh sb="21" eb="22">
      <t>サ</t>
    </rPh>
    <rPh sb="23" eb="24">
      <t>ヒ</t>
    </rPh>
    <rPh sb="26" eb="27">
      <t>ガク</t>
    </rPh>
    <rPh sb="28" eb="30">
      <t>ヒョウジ</t>
    </rPh>
    <phoneticPr fontId="2"/>
  </si>
  <si>
    <t>子ども軽減対象</t>
    <rPh sb="0" eb="1">
      <t>コ</t>
    </rPh>
    <rPh sb="3" eb="5">
      <t>ケイゲン</t>
    </rPh>
    <rPh sb="5" eb="7">
      <t>タイショウ</t>
    </rPh>
    <phoneticPr fontId="2"/>
  </si>
  <si>
    <t>「子ども世帯軽減対象」は対象区分が「③　16歳以上19歳未満の子ども」で合計所得金額が480,000円以下の場合に120,000を設定します。また対象区分が「④　16歳未満の子ども（⑤　未就学児を除く）」又は「⑤未就学児（～）」で合計所得金額が480,000円以下の場合に330,000を設定します。</t>
    <rPh sb="1" eb="2">
      <t>コ</t>
    </rPh>
    <rPh sb="4" eb="6">
      <t>セタイ</t>
    </rPh>
    <rPh sb="6" eb="8">
      <t>ケイゲン</t>
    </rPh>
    <rPh sb="8" eb="10">
      <t>タイショウ</t>
    </rPh>
    <rPh sb="12" eb="14">
      <t>タイショウ</t>
    </rPh>
    <rPh sb="14" eb="16">
      <t>クブン</t>
    </rPh>
    <rPh sb="36" eb="42">
      <t>ゴウケイショトクキンガク</t>
    </rPh>
    <rPh sb="50" eb="51">
      <t>エン</t>
    </rPh>
    <rPh sb="51" eb="53">
      <t>イカ</t>
    </rPh>
    <rPh sb="54" eb="56">
      <t>バアイ</t>
    </rPh>
    <rPh sb="65" eb="67">
      <t>セッテイ</t>
    </rPh>
    <rPh sb="93" eb="97">
      <t>ミシュウガクジ</t>
    </rPh>
    <rPh sb="98" eb="99">
      <t>ノゾ</t>
    </rPh>
    <rPh sb="102" eb="103">
      <t>マタ</t>
    </rPh>
    <rPh sb="106" eb="110">
      <t>ミシュウガクジ</t>
    </rPh>
    <rPh sb="115" eb="121">
      <t>ゴウケイショトクキンガク</t>
    </rPh>
    <phoneticPr fontId="2"/>
  </si>
  <si>
    <t>対象区分が「③　16歳以上19歳未満の子ども」又は「④　16歳未満の子ども（⑤　未就学児を除く）」又は「⑤　未就学児（～）」で世帯主又は加入者で合計所得金額が480,000を超えた時BO列にCE12の文言を表示します。(計算シートのその他の所得の右に表示される文言）</t>
    <rPh sb="0" eb="2">
      <t>タイショウ</t>
    </rPh>
    <rPh sb="2" eb="4">
      <t>クブン</t>
    </rPh>
    <rPh sb="23" eb="24">
      <t>マタ</t>
    </rPh>
    <rPh sb="40" eb="44">
      <t>ミシュウガクジ</t>
    </rPh>
    <rPh sb="45" eb="46">
      <t>ノゾ</t>
    </rPh>
    <rPh sb="49" eb="50">
      <t>マタ</t>
    </rPh>
    <rPh sb="54" eb="58">
      <t>ミシュウガクジ</t>
    </rPh>
    <rPh sb="63" eb="66">
      <t>セタイヌシ</t>
    </rPh>
    <rPh sb="66" eb="67">
      <t>マタ</t>
    </rPh>
    <rPh sb="68" eb="71">
      <t>カニュウシャ</t>
    </rPh>
    <rPh sb="72" eb="78">
      <t>ゴウケイショトクキンガク</t>
    </rPh>
    <rPh sb="87" eb="88">
      <t>コ</t>
    </rPh>
    <rPh sb="90" eb="91">
      <t>トキ</t>
    </rPh>
    <rPh sb="93" eb="94">
      <t>レツ</t>
    </rPh>
    <rPh sb="100" eb="102">
      <t>モンゴン</t>
    </rPh>
    <rPh sb="103" eb="105">
      <t>ヒョウジ</t>
    </rPh>
    <rPh sb="110" eb="112">
      <t>ケイサン</t>
    </rPh>
    <rPh sb="118" eb="119">
      <t>タ</t>
    </rPh>
    <rPh sb="120" eb="122">
      <t>ショトク</t>
    </rPh>
    <rPh sb="123" eb="124">
      <t>ミギ</t>
    </rPh>
    <rPh sb="125" eb="127">
      <t>ヒョウジ</t>
    </rPh>
    <rPh sb="130" eb="132">
      <t>モンゴン</t>
    </rPh>
    <phoneticPr fontId="2"/>
  </si>
  <si>
    <t>　DM6:DM13及びDQ6:DQ11は対象区分に表示される文言なので変更するときはここをいじります。いじった場合は、V:AI列の「世帯の総所得金額等の合算額」及び「世帯の基準総所得金額の合計」、CP列、CQ列、CV列、CW列、BH:BI列の「給与所得者等の数」、R:S列の加入人数のセルの式をいじる必要があるかもしれないので確認してください。</t>
    <rPh sb="63" eb="64">
      <t>レツ</t>
    </rPh>
    <rPh sb="66" eb="68">
      <t>セタイ</t>
    </rPh>
    <rPh sb="69" eb="75">
      <t>ソウショトクキンガクトウ</t>
    </rPh>
    <rPh sb="76" eb="79">
      <t>ガッサンガク</t>
    </rPh>
    <rPh sb="80" eb="81">
      <t>オヨ</t>
    </rPh>
    <rPh sb="83" eb="85">
      <t>セタイ</t>
    </rPh>
    <rPh sb="86" eb="93">
      <t>キジュンソウショトクキンガク</t>
    </rPh>
    <rPh sb="94" eb="96">
      <t>ゴウケイ</t>
    </rPh>
    <rPh sb="112" eb="113">
      <t>レツ</t>
    </rPh>
    <phoneticPr fontId="2"/>
  </si>
  <si>
    <t>内、16歳未満の子ども（未就学児を除く）の人数</t>
    <rPh sb="0" eb="1">
      <t>ウチ</t>
    </rPh>
    <rPh sb="4" eb="5">
      <t>サイ</t>
    </rPh>
    <rPh sb="5" eb="7">
      <t>ミマン</t>
    </rPh>
    <rPh sb="8" eb="9">
      <t>コ</t>
    </rPh>
    <rPh sb="12" eb="16">
      <t>ミシュウガクジ</t>
    </rPh>
    <rPh sb="17" eb="18">
      <t>ノゾ</t>
    </rPh>
    <rPh sb="21" eb="23">
      <t>ニンズウ</t>
    </rPh>
    <phoneticPr fontId="2"/>
  </si>
  <si>
    <t>人</t>
    <rPh sb="0" eb="1">
      <t>ニン</t>
    </rPh>
    <phoneticPr fontId="2"/>
  </si>
  <si>
    <t>内、上記以外の加入者</t>
    <rPh sb="0" eb="1">
      <t>ウチ</t>
    </rPh>
    <rPh sb="2" eb="6">
      <t>ジョウキイガイ</t>
    </rPh>
    <rPh sb="7" eb="10">
      <t>カニュウシャ</t>
    </rPh>
    <phoneticPr fontId="2"/>
  </si>
  <si>
    <t>内、未就学児の人数</t>
    <rPh sb="0" eb="1">
      <t>ウチ</t>
    </rPh>
    <rPh sb="2" eb="6">
      <t>ミシュウガクジ</t>
    </rPh>
    <rPh sb="7" eb="9">
      <t>ニンズウ</t>
    </rPh>
    <phoneticPr fontId="2"/>
  </si>
  <si>
    <t>２割</t>
    <rPh sb="1" eb="2">
      <t>ワリ</t>
    </rPh>
    <phoneticPr fontId="2"/>
  </si>
  <si>
    <t>×</t>
  </si>
  <si>
    <t>（</t>
  </si>
  <si>
    <t>５割</t>
    <rPh sb="1" eb="2">
      <t>ワリ</t>
    </rPh>
    <phoneticPr fontId="2"/>
  </si>
  <si>
    <t xml:space="preserve"> 内、16歳未満（未就学児を除く）の子どもの人数</t>
    <rPh sb="1" eb="2">
      <t>ウチ</t>
    </rPh>
    <rPh sb="5" eb="6">
      <t>サイ</t>
    </rPh>
    <rPh sb="6" eb="8">
      <t>ミマン</t>
    </rPh>
    <rPh sb="9" eb="13">
      <t>ミシュウガクジ</t>
    </rPh>
    <rPh sb="14" eb="15">
      <t>ノゾ</t>
    </rPh>
    <rPh sb="18" eb="19">
      <t>コ</t>
    </rPh>
    <rPh sb="22" eb="24">
      <t>ニンズウ</t>
    </rPh>
    <phoneticPr fontId="2"/>
  </si>
  <si>
    <t xml:space="preserve"> 内、65歳以上の人数</t>
    <rPh sb="1" eb="2">
      <t>ウチ</t>
    </rPh>
    <rPh sb="5" eb="6">
      <t>サイ</t>
    </rPh>
    <rPh sb="6" eb="8">
      <t>イジョウ</t>
    </rPh>
    <rPh sb="9" eb="11">
      <t>ニンズウ</t>
    </rPh>
    <phoneticPr fontId="2"/>
  </si>
  <si>
    <t xml:space="preserve"> あなたの世帯の加入人数</t>
    <rPh sb="5" eb="7">
      <t>セタイ</t>
    </rPh>
    <rPh sb="8" eb="10">
      <t>カニュウ</t>
    </rPh>
    <rPh sb="10" eb="12">
      <t>ニンズウ</t>
    </rPh>
    <phoneticPr fontId="2"/>
  </si>
  <si>
    <t xml:space="preserve"> 内、40歳以上65歳未満の人数</t>
    <rPh sb="1" eb="2">
      <t>ウチ</t>
    </rPh>
    <rPh sb="5" eb="6">
      <t>サイ</t>
    </rPh>
    <rPh sb="6" eb="8">
      <t>イジョウ</t>
    </rPh>
    <rPh sb="10" eb="11">
      <t>サイ</t>
    </rPh>
    <rPh sb="11" eb="13">
      <t>ミマン</t>
    </rPh>
    <rPh sb="14" eb="16">
      <t>ニンズウ</t>
    </rPh>
    <phoneticPr fontId="2"/>
  </si>
  <si>
    <t xml:space="preserve"> 内、16歳以上19歳未満の子どもの人数</t>
    <rPh sb="1" eb="2">
      <t>ウチ</t>
    </rPh>
    <rPh sb="5" eb="6">
      <t>サイ</t>
    </rPh>
    <rPh sb="6" eb="8">
      <t>イジョウ</t>
    </rPh>
    <rPh sb="10" eb="11">
      <t>サイ</t>
    </rPh>
    <rPh sb="11" eb="13">
      <t>ミマン</t>
    </rPh>
    <rPh sb="14" eb="15">
      <t>コ</t>
    </rPh>
    <rPh sb="18" eb="20">
      <t>ニンズウ</t>
    </rPh>
    <phoneticPr fontId="2"/>
  </si>
  <si>
    <t xml:space="preserve"> 内、上記以外の加入者の人数</t>
    <rPh sb="1" eb="2">
      <t>ウチ</t>
    </rPh>
    <rPh sb="3" eb="5">
      <t>ジョウキ</t>
    </rPh>
    <rPh sb="5" eb="7">
      <t>イガイ</t>
    </rPh>
    <rPh sb="8" eb="11">
      <t>カニュウシャ</t>
    </rPh>
    <rPh sb="12" eb="14">
      <t>ニンズウ</t>
    </rPh>
    <phoneticPr fontId="2"/>
  </si>
  <si>
    <t xml:space="preserve"> 内、未就学児の人数</t>
    <rPh sb="1" eb="2">
      <t>ウチ</t>
    </rPh>
    <rPh sb="3" eb="7">
      <t>ミシュウガクジ</t>
    </rPh>
    <rPh sb="8" eb="10">
      <t>ニンズウ</t>
    </rPh>
    <phoneticPr fontId="2"/>
  </si>
  <si>
    <t>均等割額（未就学児を除く）（加入人数×（料率-減額分））</t>
    <rPh sb="0" eb="3">
      <t>キントウワリ</t>
    </rPh>
    <rPh sb="3" eb="4">
      <t>ガク</t>
    </rPh>
    <rPh sb="5" eb="9">
      <t>ミシュウガクジ</t>
    </rPh>
    <rPh sb="10" eb="11">
      <t>ノゾ</t>
    </rPh>
    <rPh sb="14" eb="16">
      <t>カニュウ</t>
    </rPh>
    <rPh sb="16" eb="18">
      <t>ニンズウ</t>
    </rPh>
    <rPh sb="20" eb="22">
      <t>リョウリツ</t>
    </rPh>
    <rPh sb="23" eb="25">
      <t>ゲンガク</t>
    </rPh>
    <rPh sb="25" eb="26">
      <t>ブン</t>
    </rPh>
    <phoneticPr fontId="2"/>
  </si>
  <si>
    <t>均等割額（未就学児）（加入人数×（料率-減額分））</t>
    <rPh sb="0" eb="3">
      <t>キントウワリ</t>
    </rPh>
    <rPh sb="3" eb="4">
      <t>ガク</t>
    </rPh>
    <rPh sb="5" eb="9">
      <t>ミシュウガクジ</t>
    </rPh>
    <rPh sb="11" eb="13">
      <t>カニュウ</t>
    </rPh>
    <rPh sb="13" eb="15">
      <t>ニンズウ</t>
    </rPh>
    <rPh sb="17" eb="19">
      <t>リョウリツ</t>
    </rPh>
    <rPh sb="20" eb="22">
      <t>ゲンガク</t>
    </rPh>
    <rPh sb="22" eb="23">
      <t>ブン</t>
    </rPh>
    <phoneticPr fontId="2"/>
  </si>
  <si>
    <t>（E）所得割額（基準総所得金額の合計　×　料率）</t>
    <rPh sb="3" eb="5">
      <t>ショトク</t>
    </rPh>
    <rPh sb="5" eb="6">
      <t>ワリ</t>
    </rPh>
    <rPh sb="6" eb="7">
      <t>ガク</t>
    </rPh>
    <rPh sb="8" eb="10">
      <t>キジュン</t>
    </rPh>
    <rPh sb="10" eb="13">
      <t>ソウショトク</t>
    </rPh>
    <rPh sb="13" eb="15">
      <t>キンガク</t>
    </rPh>
    <rPh sb="16" eb="18">
      <t>ゴウケイ</t>
    </rPh>
    <rPh sb="21" eb="23">
      <t>リョウリツ</t>
    </rPh>
    <phoneticPr fontId="2"/>
  </si>
  <si>
    <t>支援分</t>
    <rPh sb="0" eb="3">
      <t>シエンブン</t>
    </rPh>
    <phoneticPr fontId="2"/>
  </si>
  <si>
    <t>（ I ）所得割額（基準総所得金額の合計　×　料率）</t>
    <rPh sb="5" eb="7">
      <t>ショトク</t>
    </rPh>
    <rPh sb="7" eb="8">
      <t>ワリ</t>
    </rPh>
    <rPh sb="8" eb="9">
      <t>ガク</t>
    </rPh>
    <rPh sb="10" eb="12">
      <t>キジュン</t>
    </rPh>
    <rPh sb="12" eb="15">
      <t>ソウショトク</t>
    </rPh>
    <rPh sb="15" eb="17">
      <t>キンガク</t>
    </rPh>
    <rPh sb="18" eb="20">
      <t>ゴウケイ</t>
    </rPh>
    <rPh sb="23" eb="25">
      <t>リョウリツ</t>
    </rPh>
    <phoneticPr fontId="2"/>
  </si>
  <si>
    <t>介護分</t>
    <rPh sb="0" eb="3">
      <t>カイゴブン</t>
    </rPh>
    <phoneticPr fontId="2"/>
  </si>
  <si>
    <t>（Ｋ）介護分合計(Ｉ)＋(Ｊ) ※10円未満切り捨て　（ 賦課限度額１７万円 ）</t>
    <phoneticPr fontId="2"/>
  </si>
  <si>
    <r>
      <rPr>
        <b/>
        <sz val="20"/>
        <color theme="1"/>
        <rFont val="Yu Gothic UI"/>
        <family val="3"/>
        <charset val="128"/>
      </rPr>
      <t>年間保険料額</t>
    </r>
    <r>
      <rPr>
        <sz val="12"/>
        <color theme="1"/>
        <rFont val="Yu Gothic UI"/>
        <family val="3"/>
        <charset val="128"/>
      </rPr>
      <t xml:space="preserve">
（下記年間保険料額の計算の内訳のうち、
(D)・(H)・( K )の合計額）</t>
    </r>
    <rPh sb="0" eb="2">
      <t>ネンカン</t>
    </rPh>
    <rPh sb="2" eb="5">
      <t>ホケンリョウ</t>
    </rPh>
    <rPh sb="5" eb="6">
      <t>ガク</t>
    </rPh>
    <rPh sb="8" eb="10">
      <t>カキ</t>
    </rPh>
    <rPh sb="10" eb="12">
      <t>ネンカン</t>
    </rPh>
    <rPh sb="12" eb="15">
      <t>ホケンリョウ</t>
    </rPh>
    <rPh sb="15" eb="16">
      <t>ガク</t>
    </rPh>
    <rPh sb="17" eb="19">
      <t>ケイサン</t>
    </rPh>
    <rPh sb="20" eb="22">
      <t>ウチワケ</t>
    </rPh>
    <rPh sb="41" eb="43">
      <t>ゴウケイ</t>
    </rPh>
    <rPh sb="43" eb="44">
      <t>ガク</t>
    </rPh>
    <phoneticPr fontId="2"/>
  </si>
  <si>
    <t>（Ｊ）均等割額（加入人数×（料率ー減額分））</t>
    <rPh sb="3" eb="6">
      <t>キントウワリ</t>
    </rPh>
    <rPh sb="6" eb="7">
      <t>ガク</t>
    </rPh>
    <rPh sb="8" eb="10">
      <t>カニュウ</t>
    </rPh>
    <rPh sb="10" eb="12">
      <t>ニンズウ</t>
    </rPh>
    <rPh sb="14" eb="16">
      <t>リョウリツ</t>
    </rPh>
    <rPh sb="17" eb="19">
      <t>ゲンガク</t>
    </rPh>
    <rPh sb="19" eb="20">
      <t>ブン</t>
    </rPh>
    <phoneticPr fontId="2"/>
  </si>
  <si>
    <r>
      <t>（B）均等割額（</t>
    </r>
    <r>
      <rPr>
        <u/>
        <sz val="13"/>
        <color theme="1"/>
        <rFont val="Yu Gothic UI"/>
        <family val="3"/>
        <charset val="128"/>
      </rPr>
      <t>未就学児を除く</t>
    </r>
    <r>
      <rPr>
        <sz val="13"/>
        <color theme="1"/>
        <rFont val="Yu Gothic UI"/>
        <family val="3"/>
        <charset val="128"/>
      </rPr>
      <t>）（加入人数×（料率ー減額分））</t>
    </r>
    <rPh sb="3" eb="6">
      <t>キントウワリ</t>
    </rPh>
    <rPh sb="6" eb="7">
      <t>ガク</t>
    </rPh>
    <rPh sb="8" eb="12">
      <t>ミシュウガクジ</t>
    </rPh>
    <rPh sb="13" eb="14">
      <t>ノゾ</t>
    </rPh>
    <rPh sb="17" eb="19">
      <t>カニュウ</t>
    </rPh>
    <rPh sb="19" eb="21">
      <t>ニンズウ</t>
    </rPh>
    <rPh sb="23" eb="25">
      <t>リョウリツ</t>
    </rPh>
    <rPh sb="26" eb="28">
      <t>ゲンガク</t>
    </rPh>
    <rPh sb="28" eb="29">
      <t>ブン</t>
    </rPh>
    <phoneticPr fontId="2"/>
  </si>
  <si>
    <r>
      <t>（C）均等割額（</t>
    </r>
    <r>
      <rPr>
        <u/>
        <sz val="13"/>
        <color theme="1"/>
        <rFont val="Yu Gothic UI"/>
        <family val="3"/>
        <charset val="128"/>
      </rPr>
      <t>未就学児</t>
    </r>
    <r>
      <rPr>
        <sz val="13"/>
        <color theme="1"/>
        <rFont val="Yu Gothic UI"/>
        <family val="3"/>
        <charset val="128"/>
      </rPr>
      <t>）（加入人数×（料率ー減額分））</t>
    </r>
    <rPh sb="3" eb="6">
      <t>キントウワリ</t>
    </rPh>
    <rPh sb="6" eb="7">
      <t>ガク</t>
    </rPh>
    <rPh sb="8" eb="12">
      <t>ミシュウガクジ</t>
    </rPh>
    <rPh sb="14" eb="16">
      <t>カニュウ</t>
    </rPh>
    <rPh sb="16" eb="18">
      <t>ニンズウ</t>
    </rPh>
    <rPh sb="20" eb="22">
      <t>リョウリツ</t>
    </rPh>
    <rPh sb="23" eb="25">
      <t>ゲンガク</t>
    </rPh>
    <rPh sb="25" eb="26">
      <t>ブン</t>
    </rPh>
    <phoneticPr fontId="2"/>
  </si>
  <si>
    <r>
      <t>（F）均等割額（</t>
    </r>
    <r>
      <rPr>
        <u/>
        <sz val="13"/>
        <color theme="1"/>
        <rFont val="Yu Gothic UI"/>
        <family val="3"/>
        <charset val="128"/>
      </rPr>
      <t>未就学児を除く</t>
    </r>
    <r>
      <rPr>
        <sz val="13"/>
        <color theme="1"/>
        <rFont val="Yu Gothic UI"/>
        <family val="3"/>
        <charset val="128"/>
      </rPr>
      <t>）（加入人数×（料率ー減額分））</t>
    </r>
    <rPh sb="3" eb="6">
      <t>キントウワリ</t>
    </rPh>
    <rPh sb="6" eb="7">
      <t>ガク</t>
    </rPh>
    <rPh sb="8" eb="12">
      <t>ミシュウガクジ</t>
    </rPh>
    <rPh sb="13" eb="14">
      <t>ノゾ</t>
    </rPh>
    <rPh sb="17" eb="19">
      <t>カニュウ</t>
    </rPh>
    <rPh sb="19" eb="21">
      <t>ニンズウ</t>
    </rPh>
    <rPh sb="23" eb="25">
      <t>リョウリツ</t>
    </rPh>
    <rPh sb="26" eb="28">
      <t>ゲンガク</t>
    </rPh>
    <rPh sb="28" eb="29">
      <t>ブン</t>
    </rPh>
    <phoneticPr fontId="2"/>
  </si>
  <si>
    <r>
      <t>（G）均等割額（</t>
    </r>
    <r>
      <rPr>
        <u/>
        <sz val="13"/>
        <color theme="1"/>
        <rFont val="Yu Gothic UI"/>
        <family val="3"/>
        <charset val="128"/>
      </rPr>
      <t>未就学児</t>
    </r>
    <r>
      <rPr>
        <sz val="13"/>
        <color theme="1"/>
        <rFont val="Yu Gothic UI"/>
        <family val="3"/>
        <charset val="128"/>
      </rPr>
      <t>）（加入人数×（料率ー減額分））</t>
    </r>
    <rPh sb="3" eb="6">
      <t>キントウワリ</t>
    </rPh>
    <rPh sb="6" eb="7">
      <t>ガク</t>
    </rPh>
    <rPh sb="8" eb="12">
      <t>ミシュウガクジ</t>
    </rPh>
    <rPh sb="14" eb="16">
      <t>カニュウ</t>
    </rPh>
    <rPh sb="16" eb="18">
      <t>ニンズウ</t>
    </rPh>
    <rPh sb="20" eb="22">
      <t>リョウリツ</t>
    </rPh>
    <rPh sb="23" eb="25">
      <t>ゲンガク</t>
    </rPh>
    <rPh sb="25" eb="26">
      <t>ブン</t>
    </rPh>
    <phoneticPr fontId="2"/>
  </si>
  <si>
    <t>※給与所得者等の数とは、世帯主（国民健康保険に加入・非加入を問いません。）並びにその世帯に属する被保険者及び特定同一世帯所属者のうち、一定の給与所得者（給与収入が55万円を超える方）と公的年金所得者（公的年金収入が60万円を超える65歳未満の方、または公的年金収入が125万円を超える65歳以上の方）をいいます。</t>
    <phoneticPr fontId="2"/>
  </si>
  <si>
    <r>
      <t>・19歳未満の加入者のうち表の横に</t>
    </r>
    <r>
      <rPr>
        <sz val="18"/>
        <color rgb="FFFF0000"/>
        <rFont val="Yu Gothic UI"/>
        <family val="3"/>
        <charset val="128"/>
      </rPr>
      <t>対象外</t>
    </r>
    <r>
      <rPr>
        <sz val="18"/>
        <color theme="1"/>
        <rFont val="Yu Gothic UI"/>
        <family val="3"/>
        <charset val="128"/>
      </rPr>
      <t>と表示される場合は、世帯主である又は一定の所得金額があるため、子ども世帯軽減の計算基礎対象となりません。</t>
    </r>
    <rPh sb="3" eb="6">
      <t>サイミマン</t>
    </rPh>
    <rPh sb="7" eb="10">
      <t>カニュウシャ</t>
    </rPh>
    <rPh sb="30" eb="33">
      <t>セタイヌシ</t>
    </rPh>
    <rPh sb="36" eb="37">
      <t>マタ</t>
    </rPh>
    <rPh sb="38" eb="40">
      <t>イッテイ</t>
    </rPh>
    <rPh sb="41" eb="43">
      <t>ショトク</t>
    </rPh>
    <rPh sb="43" eb="45">
      <t>キンガク</t>
    </rPh>
    <rPh sb="51" eb="52">
      <t>コ</t>
    </rPh>
    <rPh sb="54" eb="56">
      <t>セタイ</t>
    </rPh>
    <rPh sb="56" eb="58">
      <t>ケイゲン</t>
    </rPh>
    <rPh sb="59" eb="61">
      <t>ケイサン</t>
    </rPh>
    <rPh sb="61" eb="63">
      <t>キソ</t>
    </rPh>
    <rPh sb="63" eb="65">
      <t>タイショウ</t>
    </rPh>
    <phoneticPr fontId="2"/>
  </si>
  <si>
    <t>（D）医療分合計(A)＋(B)＋(C) ※10円未満切り捨て　（賦課限度額６５万円）</t>
    <phoneticPr fontId="2"/>
  </si>
  <si>
    <t>令和６年度横浜市国民健康保険料の試算シート</t>
    <rPh sb="0" eb="2">
      <t>レイワ</t>
    </rPh>
    <rPh sb="3" eb="5">
      <t>ネンド</t>
    </rPh>
    <rPh sb="5" eb="8">
      <t>ヨコハマシ</t>
    </rPh>
    <rPh sb="8" eb="10">
      <t>コクミン</t>
    </rPh>
    <rPh sb="10" eb="12">
      <t>ケンコウ</t>
    </rPh>
    <rPh sb="12" eb="15">
      <t>ホケンリョウ</t>
    </rPh>
    <rPh sb="16" eb="18">
      <t>シサン</t>
    </rPh>
    <phoneticPr fontId="2"/>
  </si>
  <si>
    <r>
      <t xml:space="preserve">次の手順に沿って下の表（黄色セルのみ）に必要な情報を入力することで、令和6年度（令和6年４月～令和7年３月分）の国民健康保険料の試算をすることができます。
</t>
    </r>
    <r>
      <rPr>
        <sz val="18"/>
        <color rgb="FFFF0000"/>
        <rFont val="Yu Gothic UI"/>
        <family val="3"/>
        <charset val="128"/>
      </rPr>
      <t>【注意】結果はあくまでも試算です。実際の保険料とは異なる場合があります。</t>
    </r>
    <rPh sb="0" eb="1">
      <t>ツギ</t>
    </rPh>
    <rPh sb="2" eb="4">
      <t>テジュン</t>
    </rPh>
    <rPh sb="5" eb="6">
      <t>ソ</t>
    </rPh>
    <rPh sb="8" eb="9">
      <t>シタ</t>
    </rPh>
    <rPh sb="10" eb="11">
      <t>ヒョウ</t>
    </rPh>
    <rPh sb="12" eb="14">
      <t>キイロ</t>
    </rPh>
    <rPh sb="20" eb="22">
      <t>ヒツヨウ</t>
    </rPh>
    <rPh sb="23" eb="25">
      <t>ジョウホウ</t>
    </rPh>
    <rPh sb="26" eb="28">
      <t>ニュウリョク</t>
    </rPh>
    <rPh sb="34" eb="36">
      <t>レイワ</t>
    </rPh>
    <rPh sb="37" eb="39">
      <t>ネンド</t>
    </rPh>
    <rPh sb="40" eb="42">
      <t>レイワ</t>
    </rPh>
    <rPh sb="43" eb="44">
      <t>ネン</t>
    </rPh>
    <rPh sb="45" eb="46">
      <t>ガツ</t>
    </rPh>
    <rPh sb="47" eb="49">
      <t>レイワ</t>
    </rPh>
    <rPh sb="50" eb="51">
      <t>ネン</t>
    </rPh>
    <rPh sb="52" eb="53">
      <t>ガツ</t>
    </rPh>
    <rPh sb="53" eb="54">
      <t>ブン</t>
    </rPh>
    <rPh sb="56" eb="62">
      <t>コクミンケンコウホケン</t>
    </rPh>
    <rPh sb="62" eb="63">
      <t>リョウ</t>
    </rPh>
    <rPh sb="64" eb="66">
      <t>シサン</t>
    </rPh>
    <rPh sb="79" eb="81">
      <t>チュウイ</t>
    </rPh>
    <phoneticPr fontId="2"/>
  </si>
  <si>
    <t>　世帯主及び世帯の加入する方について、(１)対象区分に「①　65歳以上の方」、「②　40歳以上65歳未満の方」、「③　16歳以上19歳未満の子ども」（前年度の12月31日時点）、「④　16歳未満の子ども（⑤　未就学児を除く）」（前年度の12月31日時点）、「⑤　未就学児（生年月日が平成30年４月２日以降の子ども）」、「⑥　①～⑤に当てはまらない方」、「⑦　加入しない（65歳未満の方）」、「⑧　加入しない（65歳以上の方）」の中から該当する区分を選択してください。</t>
    <rPh sb="6" eb="8">
      <t>セタイ</t>
    </rPh>
    <rPh sb="13" eb="14">
      <t>カタ</t>
    </rPh>
    <rPh sb="22" eb="24">
      <t>タイショウ</t>
    </rPh>
    <rPh sb="24" eb="26">
      <t>クブン</t>
    </rPh>
    <rPh sb="32" eb="33">
      <t>サイ</t>
    </rPh>
    <rPh sb="33" eb="35">
      <t>イジョウ</t>
    </rPh>
    <rPh sb="36" eb="37">
      <t>カタ</t>
    </rPh>
    <rPh sb="53" eb="54">
      <t>カタ</t>
    </rPh>
    <rPh sb="104" eb="108">
      <t>ミシュウガクジ</t>
    </rPh>
    <rPh sb="109" eb="110">
      <t>ノゾ</t>
    </rPh>
    <rPh sb="114" eb="117">
      <t>ゼンネンド</t>
    </rPh>
    <rPh sb="120" eb="121">
      <t>ツキ</t>
    </rPh>
    <rPh sb="123" eb="126">
      <t>ニチジテン</t>
    </rPh>
    <rPh sb="131" eb="135">
      <t>ミシュウガクジ</t>
    </rPh>
    <rPh sb="136" eb="138">
      <t>セイネン</t>
    </rPh>
    <rPh sb="187" eb="188">
      <t>サイ</t>
    </rPh>
    <rPh sb="188" eb="190">
      <t>ミマン</t>
    </rPh>
    <rPh sb="191" eb="192">
      <t>カタ</t>
    </rPh>
    <rPh sb="198" eb="200">
      <t>カニュウ</t>
    </rPh>
    <rPh sb="206" eb="207">
      <t>サイ</t>
    </rPh>
    <rPh sb="207" eb="209">
      <t>イジョウ</t>
    </rPh>
    <rPh sb="210" eb="211">
      <t>カタ</t>
    </rPh>
    <rPh sb="214" eb="215">
      <t>ナカ</t>
    </rPh>
    <rPh sb="217" eb="219">
      <t>ガイトウ</t>
    </rPh>
    <rPh sb="221" eb="223">
      <t>クブン</t>
    </rPh>
    <phoneticPr fontId="2"/>
  </si>
  <si>
    <t>　世帯主及び世帯の加入する方の(２)～(４)について、令和5年１月～12月の収入等の情報を入力してください（世帯主は加入しない場合でも入力してください）。
　(２)及び(３)は収入金額（※）を、(４)は所得金額（収入金額－必要経費）を入力してください。</t>
    <rPh sb="38" eb="40">
      <t>シュウニュウ</t>
    </rPh>
    <rPh sb="40" eb="41">
      <t>トウ</t>
    </rPh>
    <phoneticPr fontId="2"/>
  </si>
  <si>
    <t>（H）支援分合計(E)＋(F)＋(G) ※10円未満切り捨て　（ 賦課限度額２４万円 ）</t>
    <phoneticPr fontId="2"/>
  </si>
  <si>
    <t>⑤　未就学児（生年月日が平成30年４月２日以降の子ども）</t>
    <rPh sb="2" eb="6">
      <t>ミシュウガクジ</t>
    </rPh>
    <rPh sb="7" eb="11">
      <t>セイネンガッピ</t>
    </rPh>
    <rPh sb="12" eb="14">
      <t>ヘイセイ</t>
    </rPh>
    <rPh sb="16" eb="17">
      <t>ネン</t>
    </rPh>
    <rPh sb="18" eb="19">
      <t>ガツ</t>
    </rPh>
    <rPh sb="20" eb="21">
      <t>ニチ</t>
    </rPh>
    <rPh sb="21" eb="23">
      <t>イコウ</t>
    </rPh>
    <rPh sb="24" eb="25">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</si>
</sst>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5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OCRB"/>
      <family val="3"/>
    </font>
    <font>
      <sz val="12"/>
      <color theme="1"/>
      <name val="ＭＳ ゴシック"/>
      <family val="3"/>
      <charset val="128"/>
    </font>
    <font>
      <sz val="12"/>
      <color theme="1"/>
      <name val="游ゴシック"/>
      <family val="2"/>
      <charset val="128"/>
      <scheme val="minor"/>
    </font>
    <font>
      <sz val="12"/>
      <color rgb="FFFF0000"/>
      <name val="ＭＳ ゴシック"/>
      <family val="3"/>
      <charset val="128"/>
    </font>
    <font>
      <sz val="24"/>
      <color theme="1"/>
      <name val="游ゴシック"/>
      <family val="2"/>
      <charset val="128"/>
      <scheme val="minor"/>
    </font>
    <font>
      <sz val="14"/>
      <color theme="1"/>
      <name val="ＭＳ ゴシック"/>
      <family val="3"/>
      <charset val="128"/>
    </font>
    <font>
      <b/>
      <sz val="12"/>
      <color theme="1"/>
      <name val="ＭＳ ゴシック"/>
      <family val="3"/>
      <charset val="128"/>
    </font>
    <font>
      <sz val="28"/>
      <color theme="1"/>
      <name val="游ゴシック"/>
      <family val="2"/>
      <charset val="128"/>
      <scheme val="minor"/>
    </font>
    <font>
      <sz val="20"/>
      <color theme="1"/>
      <name val="Yu Gothic UI"/>
      <family val="3"/>
      <charset val="128"/>
    </font>
    <font>
      <sz val="25"/>
      <color theme="1"/>
      <name val="Yu Gothic UI"/>
      <family val="3"/>
      <charset val="128"/>
    </font>
    <font>
      <sz val="10"/>
      <color theme="1"/>
      <name val="Yu Gothic UI"/>
      <family val="3"/>
      <charset val="128"/>
    </font>
    <font>
      <sz val="12"/>
      <color theme="1"/>
      <name val="Yu Gothic UI"/>
      <family val="3"/>
      <charset val="128"/>
    </font>
    <font>
      <sz val="15"/>
      <color theme="1"/>
      <name val="Yu Gothic UI"/>
      <family val="3"/>
      <charset val="128"/>
    </font>
    <font>
      <sz val="12"/>
      <name val="Yu Gothic UI"/>
      <family val="3"/>
      <charset val="128"/>
    </font>
    <font>
      <sz val="20"/>
      <name val="Yu Gothic UI"/>
      <family val="3"/>
      <charset val="128"/>
    </font>
    <font>
      <sz val="15"/>
      <name val="Yu Gothic UI"/>
      <family val="3"/>
      <charset val="128"/>
    </font>
    <font>
      <sz val="14"/>
      <color theme="1"/>
      <name val="Yu Gothic UI"/>
      <family val="3"/>
      <charset val="128"/>
    </font>
    <font>
      <b/>
      <sz val="14"/>
      <color theme="1"/>
      <name val="Yu Gothic UI"/>
      <family val="3"/>
      <charset val="128"/>
    </font>
    <font>
      <b/>
      <sz val="20"/>
      <color theme="1"/>
      <name val="Yu Gothic UI"/>
      <family val="3"/>
      <charset val="128"/>
    </font>
    <font>
      <b/>
      <sz val="20"/>
      <name val="Yu Gothic UI"/>
      <family val="3"/>
      <charset val="128"/>
    </font>
    <font>
      <sz val="17"/>
      <color theme="1"/>
      <name val="Yu Gothic UI"/>
      <family val="3"/>
      <charset val="128"/>
    </font>
    <font>
      <b/>
      <sz val="17"/>
      <color theme="1"/>
      <name val="Yu Gothic UI"/>
      <family val="3"/>
      <charset val="128"/>
    </font>
    <font>
      <sz val="20"/>
      <color rgb="FFFF0000"/>
      <name val="Yu Gothic UI"/>
      <family val="3"/>
      <charset val="128"/>
    </font>
    <font>
      <sz val="15"/>
      <color rgb="FFFF0000"/>
      <name val="Yu Gothic UI"/>
      <family val="3"/>
      <charset val="128"/>
    </font>
    <font>
      <sz val="20"/>
      <color theme="1"/>
      <name val="HGS創英角ｺﾞｼｯｸUB"/>
      <family val="3"/>
      <charset val="128"/>
    </font>
    <font>
      <u val="double"/>
      <sz val="20"/>
      <color theme="1"/>
      <name val="HGS創英角ｺﾞｼｯｸUB"/>
      <family val="3"/>
      <charset val="128"/>
    </font>
    <font>
      <sz val="12"/>
      <name val="ＭＳ ゴシック"/>
      <family val="3"/>
      <charset val="128"/>
    </font>
    <font>
      <sz val="16"/>
      <color theme="1"/>
      <name val="Yu Gothic UI"/>
      <family val="3"/>
      <charset val="128"/>
    </font>
    <font>
      <sz val="16"/>
      <name val="Yu Gothic UI"/>
      <family val="3"/>
      <charset val="128"/>
    </font>
    <font>
      <sz val="14"/>
      <name val="Yu Gothic UI"/>
      <family val="3"/>
      <charset val="128"/>
    </font>
    <font>
      <b/>
      <sz val="25"/>
      <color theme="1"/>
      <name val="Yu Gothic UI"/>
      <family val="3"/>
      <charset val="128"/>
    </font>
    <font>
      <b/>
      <sz val="36"/>
      <color theme="1"/>
      <name val="Yu Gothic UI"/>
      <family val="3"/>
      <charset val="128"/>
    </font>
    <font>
      <b/>
      <sz val="22"/>
      <color theme="1"/>
      <name val="Yu Gothic UI"/>
      <family val="3"/>
      <charset val="128"/>
    </font>
    <font>
      <b/>
      <sz val="18"/>
      <color theme="1"/>
      <name val="Yu Gothic UI"/>
      <family val="3"/>
      <charset val="128"/>
    </font>
    <font>
      <b/>
      <sz val="26"/>
      <color theme="1"/>
      <name val="Yu Gothic UI"/>
      <family val="3"/>
      <charset val="128"/>
    </font>
    <font>
      <sz val="18"/>
      <color theme="1"/>
      <name val="Yu Gothic UI"/>
      <family val="3"/>
      <charset val="128"/>
    </font>
    <font>
      <sz val="22"/>
      <color theme="1"/>
      <name val="Yu Gothic UI"/>
      <family val="3"/>
      <charset val="128"/>
    </font>
    <font>
      <sz val="18"/>
      <name val="Yu Gothic UI"/>
      <family val="3"/>
      <charset val="128"/>
    </font>
    <font>
      <sz val="22"/>
      <name val="Yu Gothic UI"/>
      <family val="3"/>
      <charset val="128"/>
    </font>
    <font>
      <sz val="26"/>
      <color theme="1"/>
      <name val="Yu Gothic UI"/>
      <family val="3"/>
      <charset val="128"/>
    </font>
    <font>
      <sz val="36"/>
      <color theme="1"/>
      <name val="Yu Gothic UI"/>
      <family val="3"/>
      <charset val="128"/>
    </font>
    <font>
      <sz val="13"/>
      <color theme="1"/>
      <name val="Yu Gothic UI"/>
      <family val="3"/>
      <charset val="128"/>
    </font>
    <font>
      <sz val="9"/>
      <color theme="1"/>
      <name val="ＭＳ ゴシック"/>
      <family val="3"/>
      <charset val="128"/>
    </font>
    <font>
      <sz val="14.5"/>
      <color theme="1"/>
      <name val="Yu Gothic UI"/>
      <family val="3"/>
      <charset val="128"/>
    </font>
    <font>
      <u/>
      <sz val="13"/>
      <color theme="1"/>
      <name val="Yu Gothic UI"/>
      <family val="3"/>
      <charset val="128"/>
    </font>
    <font>
      <b/>
      <sz val="9"/>
      <color indexed="81"/>
      <name val="MS P ゴシック"/>
      <family val="3"/>
      <charset val="128"/>
    </font>
    <font>
      <sz val="18"/>
      <color rgb="FFFF0000"/>
      <name val="Yu Gothic UI"/>
      <family val="3"/>
      <charset val="128"/>
    </font>
  </fonts>
  <fills count="10">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FFCCCC"/>
        <bgColor indexed="64"/>
      </patternFill>
    </fill>
    <fill>
      <patternFill patternType="solid">
        <fgColor theme="0"/>
        <bgColor indexed="64"/>
      </patternFill>
    </fill>
    <fill>
      <patternFill patternType="solid">
        <fgColor theme="9" tint="0.79998168889431442"/>
        <bgColor indexed="64"/>
      </patternFill>
    </fill>
    <fill>
      <patternFill patternType="solid">
        <fgColor theme="7"/>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horizontal="left" vertical="center"/>
    </xf>
    <xf numFmtId="0" fontId="4" fillId="0" borderId="6" xfId="0" applyFont="1" applyBorder="1">
      <alignment vertical="center"/>
    </xf>
    <xf numFmtId="0" fontId="4" fillId="0" borderId="15" xfId="0" applyFont="1" applyBorder="1">
      <alignment vertical="center"/>
    </xf>
    <xf numFmtId="38" fontId="4" fillId="0" borderId="0" xfId="1" applyFont="1" applyBorder="1" applyAlignment="1">
      <alignment horizontal="center" vertical="center"/>
    </xf>
    <xf numFmtId="49" fontId="4" fillId="0" borderId="6" xfId="1" applyNumberFormat="1" applyFont="1" applyBorder="1" applyAlignment="1">
      <alignment horizontal="center" vertical="center"/>
    </xf>
    <xf numFmtId="0" fontId="4" fillId="0" borderId="14" xfId="0" applyFont="1" applyBorder="1">
      <alignment vertical="center"/>
    </xf>
    <xf numFmtId="0" fontId="4" fillId="6" borderId="0" xfId="0" applyFont="1" applyFill="1">
      <alignment vertical="center"/>
    </xf>
    <xf numFmtId="0" fontId="5" fillId="0" borderId="0" xfId="0" applyFont="1" applyAlignment="1">
      <alignment horizontal="center" vertical="center"/>
    </xf>
    <xf numFmtId="0" fontId="4" fillId="0" borderId="0" xfId="0" applyFont="1" applyFill="1">
      <alignment vertical="center"/>
    </xf>
    <xf numFmtId="38" fontId="4" fillId="0" borderId="0" xfId="1" applyFont="1" applyAlignment="1">
      <alignment horizontal="center" vertical="center"/>
    </xf>
    <xf numFmtId="38" fontId="4" fillId="0" borderId="0" xfId="1" applyFont="1" applyAlignment="1">
      <alignment horizontal="right" vertical="center"/>
    </xf>
    <xf numFmtId="38" fontId="4" fillId="0" borderId="6" xfId="1" applyFont="1" applyBorder="1" applyAlignment="1">
      <alignment horizontal="right" vertical="center" indent="1"/>
    </xf>
    <xf numFmtId="0" fontId="4" fillId="5" borderId="0" xfId="0" applyFont="1" applyFill="1">
      <alignment vertical="center"/>
    </xf>
    <xf numFmtId="38" fontId="4" fillId="0" borderId="0" xfId="1" applyFont="1">
      <alignment vertical="center"/>
    </xf>
    <xf numFmtId="10" fontId="4" fillId="0" borderId="0" xfId="0" applyNumberFormat="1" applyFont="1">
      <alignment vertical="center"/>
    </xf>
    <xf numFmtId="0" fontId="4" fillId="0" borderId="0" xfId="0" applyFont="1" applyAlignment="1">
      <alignment horizontal="right" vertical="center" indent="1"/>
    </xf>
    <xf numFmtId="0" fontId="4" fillId="4" borderId="0" xfId="0" applyFont="1" applyFill="1">
      <alignment vertical="center"/>
    </xf>
    <xf numFmtId="0" fontId="4" fillId="3" borderId="0" xfId="0" applyFont="1" applyFill="1">
      <alignment vertical="center"/>
    </xf>
    <xf numFmtId="0" fontId="4" fillId="0" borderId="0" xfId="0" applyFont="1" applyAlignment="1">
      <alignment vertical="center"/>
    </xf>
    <xf numFmtId="0" fontId="4" fillId="0" borderId="0" xfId="0" applyNumberFormat="1" applyFont="1" applyBorder="1" applyAlignment="1">
      <alignment horizontal="center" vertical="center"/>
    </xf>
    <xf numFmtId="49" fontId="4" fillId="0" borderId="0" xfId="1" applyNumberFormat="1" applyFont="1" applyBorder="1" applyAlignment="1">
      <alignment horizontal="center" vertical="center"/>
    </xf>
    <xf numFmtId="3" fontId="4" fillId="0" borderId="0" xfId="0" applyNumberFormat="1" applyFont="1" applyBorder="1" applyAlignment="1">
      <alignment horizontal="center" vertical="center"/>
    </xf>
    <xf numFmtId="38" fontId="4" fillId="0" borderId="0" xfId="1" applyFont="1" applyFill="1" applyBorder="1" applyAlignment="1">
      <alignment horizontal="center" vertical="center"/>
    </xf>
    <xf numFmtId="0" fontId="4" fillId="0" borderId="5" xfId="0" applyFont="1" applyFill="1" applyBorder="1" applyAlignment="1">
      <alignment horizontal="left" vertical="center" indent="1"/>
    </xf>
    <xf numFmtId="0" fontId="7" fillId="0" borderId="0" xfId="0" applyFont="1">
      <alignment vertical="center"/>
    </xf>
    <xf numFmtId="38" fontId="4" fillId="0" borderId="3" xfId="1" applyFont="1" applyBorder="1" applyAlignment="1">
      <alignment horizontal="right" vertical="center" indent="1"/>
    </xf>
    <xf numFmtId="0" fontId="8"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176" fontId="4" fillId="0" borderId="0" xfId="0" applyNumberFormat="1" applyFont="1" applyFill="1" applyBorder="1" applyAlignment="1">
      <alignment horizontal="center" vertical="center"/>
    </xf>
    <xf numFmtId="0" fontId="6" fillId="0" borderId="0" xfId="0" applyFont="1" applyFill="1">
      <alignment vertical="center"/>
    </xf>
    <xf numFmtId="0" fontId="4" fillId="0" borderId="0" xfId="0" applyFont="1" applyBorder="1" applyAlignment="1">
      <alignment vertical="center"/>
    </xf>
    <xf numFmtId="0" fontId="11" fillId="0" borderId="0" xfId="0" applyFont="1">
      <alignment vertical="center"/>
    </xf>
    <xf numFmtId="0" fontId="11" fillId="7" borderId="0" xfId="0" applyFont="1" applyFill="1">
      <alignment vertical="center"/>
    </xf>
    <xf numFmtId="0" fontId="11" fillId="8" borderId="0" xfId="0" applyFont="1" applyFill="1">
      <alignment vertical="center"/>
    </xf>
    <xf numFmtId="0" fontId="11" fillId="0" borderId="0" xfId="0" applyFont="1" applyFill="1">
      <alignment vertical="center"/>
    </xf>
    <xf numFmtId="0" fontId="11" fillId="7" borderId="0" xfId="0" applyFont="1" applyFill="1" applyAlignment="1">
      <alignment vertical="center"/>
    </xf>
    <xf numFmtId="0" fontId="11" fillId="7" borderId="0" xfId="0" applyFont="1" applyFill="1" applyBorder="1" applyAlignment="1">
      <alignment vertical="center"/>
    </xf>
    <xf numFmtId="0" fontId="12" fillId="7" borderId="0" xfId="0" applyFont="1" applyFill="1">
      <alignment vertical="center"/>
    </xf>
    <xf numFmtId="0" fontId="12" fillId="8" borderId="0" xfId="0" applyFont="1" applyFill="1">
      <alignment vertical="center"/>
    </xf>
    <xf numFmtId="0" fontId="11" fillId="8" borderId="0" xfId="0" applyFont="1" applyFill="1" applyAlignment="1">
      <alignment vertical="center"/>
    </xf>
    <xf numFmtId="0" fontId="11" fillId="8" borderId="0" xfId="0" applyFont="1" applyFill="1" applyBorder="1" applyAlignment="1">
      <alignment vertical="center"/>
    </xf>
    <xf numFmtId="0" fontId="14" fillId="8" borderId="0" xfId="0" applyFont="1" applyFill="1">
      <alignment vertical="center"/>
    </xf>
    <xf numFmtId="0" fontId="14" fillId="8" borderId="0" xfId="0" applyFont="1" applyFill="1" applyBorder="1">
      <alignment vertical="center"/>
    </xf>
    <xf numFmtId="38" fontId="14" fillId="8" borderId="0" xfId="1" applyFont="1" applyFill="1" applyBorder="1" applyAlignment="1">
      <alignment vertical="center"/>
    </xf>
    <xf numFmtId="0" fontId="14" fillId="6" borderId="0" xfId="0" applyFont="1" applyFill="1" applyBorder="1">
      <alignment vertical="center"/>
    </xf>
    <xf numFmtId="0" fontId="14" fillId="0" borderId="0" xfId="0" applyFont="1">
      <alignment vertical="center"/>
    </xf>
    <xf numFmtId="0" fontId="14" fillId="3" borderId="0" xfId="0" applyFont="1" applyFill="1" applyBorder="1">
      <alignment vertical="center"/>
    </xf>
    <xf numFmtId="0" fontId="14" fillId="0" borderId="0" xfId="0" applyFont="1" applyBorder="1">
      <alignment vertical="center"/>
    </xf>
    <xf numFmtId="0" fontId="14" fillId="0" borderId="0" xfId="0" applyFont="1" applyBorder="1" applyAlignment="1">
      <alignment horizontal="right" vertical="center" indent="1"/>
    </xf>
    <xf numFmtId="38" fontId="14" fillId="0" borderId="0" xfId="1" applyFont="1" applyBorder="1">
      <alignment vertical="center"/>
    </xf>
    <xf numFmtId="0" fontId="14" fillId="0" borderId="0" xfId="0" applyFont="1" applyBorder="1" applyAlignment="1">
      <alignment horizontal="center" vertical="center"/>
    </xf>
    <xf numFmtId="38" fontId="14" fillId="0" borderId="0" xfId="1" applyFont="1" applyBorder="1" applyAlignment="1">
      <alignment horizontal="right" vertical="center"/>
    </xf>
    <xf numFmtId="0" fontId="17" fillId="7" borderId="0" xfId="0" applyFont="1" applyFill="1">
      <alignment vertical="center"/>
    </xf>
    <xf numFmtId="0" fontId="16" fillId="7" borderId="0" xfId="0" applyFont="1" applyFill="1">
      <alignment vertical="center"/>
    </xf>
    <xf numFmtId="38" fontId="14" fillId="8" borderId="0" xfId="1" applyFont="1" applyFill="1" applyBorder="1">
      <alignment vertical="center"/>
    </xf>
    <xf numFmtId="10" fontId="14" fillId="8" borderId="0" xfId="0" applyNumberFormat="1" applyFont="1" applyFill="1" applyBorder="1">
      <alignment vertical="center"/>
    </xf>
    <xf numFmtId="38" fontId="11" fillId="8" borderId="0" xfId="1" applyFont="1" applyFill="1" applyBorder="1" applyAlignment="1">
      <alignment horizontal="center" vertical="center"/>
    </xf>
    <xf numFmtId="0" fontId="15" fillId="8" borderId="0" xfId="0" applyFont="1" applyFill="1">
      <alignment vertical="center"/>
    </xf>
    <xf numFmtId="0" fontId="15" fillId="8" borderId="0" xfId="0" applyFont="1" applyFill="1" applyAlignment="1">
      <alignment vertical="center"/>
    </xf>
    <xf numFmtId="0" fontId="18" fillId="7" borderId="0" xfId="0" applyFont="1" applyFill="1">
      <alignment vertical="center"/>
    </xf>
    <xf numFmtId="0" fontId="15" fillId="0" borderId="0" xfId="0" applyFont="1">
      <alignment vertical="center"/>
    </xf>
    <xf numFmtId="0" fontId="11" fillId="7" borderId="0" xfId="0" applyFont="1" applyFill="1" applyBorder="1">
      <alignment vertical="center"/>
    </xf>
    <xf numFmtId="0" fontId="20" fillId="7" borderId="0" xfId="0" applyFont="1" applyFill="1">
      <alignment vertical="center"/>
    </xf>
    <xf numFmtId="0" fontId="19" fillId="7" borderId="0" xfId="0" applyFont="1" applyFill="1" applyAlignment="1">
      <alignment vertical="center"/>
    </xf>
    <xf numFmtId="0" fontId="19" fillId="7" borderId="0" xfId="0" applyFont="1" applyFill="1" applyBorder="1" applyAlignment="1">
      <alignment vertical="center"/>
    </xf>
    <xf numFmtId="0" fontId="21" fillId="7" borderId="0" xfId="0" applyFont="1" applyFill="1">
      <alignment vertical="center"/>
    </xf>
    <xf numFmtId="0" fontId="22" fillId="7" borderId="0" xfId="0" applyFont="1" applyFill="1">
      <alignment vertical="center"/>
    </xf>
    <xf numFmtId="0" fontId="15" fillId="7" borderId="0" xfId="0" applyFont="1" applyFill="1">
      <alignment vertical="center"/>
    </xf>
    <xf numFmtId="0" fontId="15" fillId="7" borderId="0" xfId="0" applyFont="1" applyFill="1" applyAlignment="1">
      <alignment vertical="center"/>
    </xf>
    <xf numFmtId="0" fontId="21" fillId="8" borderId="0" xfId="0" applyFont="1" applyFill="1">
      <alignment vertical="center"/>
    </xf>
    <xf numFmtId="0" fontId="19" fillId="7" borderId="0" xfId="0" applyFont="1" applyFill="1" applyAlignment="1">
      <alignment vertical="top" wrapText="1"/>
    </xf>
    <xf numFmtId="0" fontId="19" fillId="7" borderId="0" xfId="0" applyFont="1" applyFill="1" applyAlignment="1">
      <alignment vertical="center" wrapText="1"/>
    </xf>
    <xf numFmtId="0" fontId="24" fillId="7" borderId="0" xfId="0" applyFont="1" applyFill="1" applyAlignment="1">
      <alignment vertical="center" wrapText="1"/>
    </xf>
    <xf numFmtId="0" fontId="23" fillId="7" borderId="0" xfId="0" applyFont="1" applyFill="1" applyAlignment="1">
      <alignment vertical="top" wrapText="1"/>
    </xf>
    <xf numFmtId="0" fontId="23" fillId="7" borderId="0" xfId="0" applyFont="1" applyFill="1" applyAlignment="1">
      <alignment vertical="center" wrapText="1"/>
    </xf>
    <xf numFmtId="0" fontId="25" fillId="8" borderId="0" xfId="0" applyFont="1" applyFill="1" applyBorder="1" applyAlignment="1">
      <alignment vertical="center"/>
    </xf>
    <xf numFmtId="0" fontId="14" fillId="8" borderId="0" xfId="0" applyFont="1" applyFill="1" applyBorder="1" applyAlignment="1">
      <alignment vertical="center"/>
    </xf>
    <xf numFmtId="0" fontId="11" fillId="8" borderId="0" xfId="0" applyFont="1" applyFill="1" applyBorder="1" applyAlignment="1">
      <alignment horizontal="center" vertical="center"/>
    </xf>
    <xf numFmtId="0" fontId="27" fillId="8" borderId="0" xfId="0" applyFont="1" applyFill="1" applyAlignment="1">
      <alignment vertical="center"/>
    </xf>
    <xf numFmtId="0" fontId="14" fillId="7" borderId="0" xfId="0" applyFont="1" applyFill="1" applyBorder="1" applyAlignment="1">
      <alignment vertical="center"/>
    </xf>
    <xf numFmtId="0" fontId="4" fillId="0" borderId="0" xfId="0" applyFont="1" applyAlignment="1">
      <alignment vertical="top"/>
    </xf>
    <xf numFmtId="0" fontId="8" fillId="0" borderId="0" xfId="0" applyFont="1" applyAlignment="1">
      <alignment vertical="top"/>
    </xf>
    <xf numFmtId="0" fontId="4" fillId="0" borderId="0" xfId="0" applyFont="1" applyAlignment="1">
      <alignment horizontal="right" vertical="top"/>
    </xf>
    <xf numFmtId="0" fontId="11" fillId="8" borderId="0" xfId="0" applyFont="1" applyFill="1" applyAlignment="1">
      <alignment vertical="center" wrapText="1"/>
    </xf>
    <xf numFmtId="0" fontId="4" fillId="0" borderId="0" xfId="0" applyFont="1" applyAlignment="1">
      <alignment horizontal="center" vertical="center"/>
    </xf>
    <xf numFmtId="38" fontId="4" fillId="0" borderId="0" xfId="1" applyFont="1" applyAlignment="1">
      <alignment horizontal="center" vertical="center"/>
    </xf>
    <xf numFmtId="177" fontId="4" fillId="0" borderId="0" xfId="0" applyNumberFormat="1" applyFont="1">
      <alignment vertical="center"/>
    </xf>
    <xf numFmtId="0" fontId="4" fillId="0" borderId="6" xfId="0"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4" fillId="0" borderId="0" xfId="0" applyFont="1" applyAlignment="1">
      <alignment horizontal="center" vertical="center" wrapText="1"/>
    </xf>
    <xf numFmtId="0" fontId="5" fillId="0" borderId="0" xfId="0" applyFont="1" applyBorder="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38" fontId="4" fillId="0" borderId="6" xfId="1" applyFont="1" applyBorder="1" applyAlignment="1">
      <alignment horizontal="center" vertical="center"/>
    </xf>
    <xf numFmtId="0" fontId="5" fillId="0" borderId="6" xfId="0" applyFont="1" applyBorder="1">
      <alignment vertical="center"/>
    </xf>
    <xf numFmtId="0" fontId="4" fillId="0" borderId="5" xfId="0" applyFont="1" applyBorder="1" applyAlignment="1">
      <alignment horizontal="left" vertical="center"/>
    </xf>
    <xf numFmtId="0" fontId="21" fillId="7" borderId="0" xfId="0" applyFont="1" applyFill="1" applyAlignment="1">
      <alignment vertical="center" wrapText="1"/>
    </xf>
    <xf numFmtId="0" fontId="14" fillId="8" borderId="0" xfId="0" applyFont="1" applyFill="1" applyBorder="1" applyAlignment="1">
      <alignment horizontal="center" vertical="center"/>
    </xf>
    <xf numFmtId="0" fontId="27" fillId="8" borderId="0" xfId="0" applyFont="1" applyFill="1" applyAlignment="1">
      <alignment vertical="top"/>
    </xf>
    <xf numFmtId="0" fontId="30" fillId="8" borderId="0" xfId="0" applyFont="1" applyFill="1" applyAlignment="1">
      <alignment vertical="center" wrapText="1"/>
    </xf>
    <xf numFmtId="0" fontId="30" fillId="8" borderId="0" xfId="0" applyFont="1" applyFill="1">
      <alignment vertical="center"/>
    </xf>
    <xf numFmtId="0" fontId="30" fillId="8" borderId="0" xfId="0" applyFont="1" applyFill="1" applyAlignment="1">
      <alignment vertical="center"/>
    </xf>
    <xf numFmtId="0" fontId="11" fillId="0" borderId="0" xfId="0" applyFont="1" applyAlignment="1">
      <alignment vertical="center"/>
    </xf>
    <xf numFmtId="38" fontId="16" fillId="8" borderId="0" xfId="1" applyFont="1" applyFill="1" applyBorder="1" applyAlignment="1">
      <alignment vertical="center"/>
    </xf>
    <xf numFmtId="38" fontId="19" fillId="8" borderId="0" xfId="1" applyFont="1" applyFill="1" applyBorder="1" applyAlignment="1">
      <alignment vertical="center"/>
    </xf>
    <xf numFmtId="0" fontId="14" fillId="8" borderId="26" xfId="0" applyFont="1" applyFill="1" applyBorder="1" applyAlignment="1">
      <alignment vertical="center"/>
    </xf>
    <xf numFmtId="38" fontId="32" fillId="8" borderId="9" xfId="1" applyFont="1" applyFill="1" applyBorder="1" applyAlignment="1">
      <alignment vertical="center"/>
    </xf>
    <xf numFmtId="38" fontId="32" fillId="8" borderId="2" xfId="1" applyFont="1" applyFill="1" applyBorder="1" applyAlignment="1">
      <alignment vertical="center"/>
    </xf>
    <xf numFmtId="38" fontId="19" fillId="8" borderId="2" xfId="1" applyFont="1" applyFill="1" applyBorder="1" applyAlignment="1">
      <alignment vertical="center"/>
    </xf>
    <xf numFmtId="0" fontId="19" fillId="8" borderId="2" xfId="0" applyFont="1" applyFill="1" applyBorder="1" applyAlignment="1">
      <alignment vertical="center"/>
    </xf>
    <xf numFmtId="0" fontId="19" fillId="8" borderId="0" xfId="0" applyFont="1" applyFill="1" applyBorder="1" applyAlignment="1">
      <alignment vertical="center"/>
    </xf>
    <xf numFmtId="0" fontId="32" fillId="8" borderId="2" xfId="0" applyFont="1" applyFill="1" applyBorder="1" applyAlignment="1">
      <alignment vertical="center"/>
    </xf>
    <xf numFmtId="0" fontId="33" fillId="8" borderId="0" xfId="0" applyFont="1" applyFill="1">
      <alignment vertical="center"/>
    </xf>
    <xf numFmtId="0" fontId="4" fillId="0" borderId="0" xfId="0" applyFont="1" applyAlignment="1">
      <alignment horizontal="right" vertical="center"/>
    </xf>
    <xf numFmtId="0" fontId="4" fillId="2" borderId="6" xfId="0" applyFont="1" applyFill="1" applyBorder="1">
      <alignment vertical="center"/>
    </xf>
    <xf numFmtId="0" fontId="4" fillId="2" borderId="6" xfId="0" applyFont="1" applyFill="1" applyBorder="1" applyAlignment="1">
      <alignment vertical="center"/>
    </xf>
    <xf numFmtId="38" fontId="14" fillId="8" borderId="0" xfId="1" applyFont="1" applyFill="1" applyBorder="1" applyAlignment="1">
      <alignment horizontal="center" vertical="center"/>
    </xf>
    <xf numFmtId="38" fontId="14" fillId="8" borderId="0" xfId="1" applyFont="1" applyFill="1" applyBorder="1" applyAlignment="1">
      <alignment horizontal="right" vertical="center" indent="1"/>
    </xf>
    <xf numFmtId="38" fontId="14" fillId="8" borderId="23" xfId="1" applyFont="1" applyFill="1" applyBorder="1" applyAlignment="1">
      <alignment vertical="center"/>
    </xf>
    <xf numFmtId="0" fontId="14" fillId="8" borderId="3" xfId="0" applyFont="1" applyFill="1" applyBorder="1" applyAlignment="1">
      <alignment vertical="center"/>
    </xf>
    <xf numFmtId="0" fontId="14" fillId="8" borderId="6" xfId="0" applyFont="1" applyFill="1" applyBorder="1" applyAlignment="1">
      <alignment vertical="center"/>
    </xf>
    <xf numFmtId="0" fontId="14" fillId="8" borderId="9" xfId="0" applyFont="1" applyFill="1" applyBorder="1" applyAlignment="1">
      <alignment vertical="center"/>
    </xf>
    <xf numFmtId="0" fontId="14" fillId="8" borderId="0" xfId="0" applyFont="1" applyFill="1" applyBorder="1" applyAlignment="1" applyProtection="1">
      <alignment horizontal="center" vertical="center"/>
    </xf>
    <xf numFmtId="0" fontId="11" fillId="8" borderId="0" xfId="0" applyFont="1" applyFill="1" applyProtection="1">
      <alignment vertical="center"/>
    </xf>
    <xf numFmtId="176" fontId="26" fillId="8" borderId="51" xfId="0" applyNumberFormat="1" applyFont="1" applyFill="1" applyBorder="1" applyAlignment="1" applyProtection="1">
      <alignment vertical="center"/>
    </xf>
    <xf numFmtId="176" fontId="26" fillId="8" borderId="0" xfId="0" applyNumberFormat="1" applyFont="1" applyFill="1" applyBorder="1" applyAlignment="1" applyProtection="1">
      <alignment vertical="center"/>
    </xf>
    <xf numFmtId="0" fontId="4" fillId="0" borderId="0" xfId="0" applyFont="1" applyAlignment="1">
      <alignment horizontal="left" vertical="top" wrapText="1"/>
    </xf>
    <xf numFmtId="0" fontId="37" fillId="8" borderId="0" xfId="0" applyFont="1" applyFill="1">
      <alignment vertical="center"/>
    </xf>
    <xf numFmtId="0" fontId="4" fillId="0" borderId="0" xfId="0" applyFont="1" applyAlignment="1">
      <alignment horizontal="left" vertical="top"/>
    </xf>
    <xf numFmtId="0" fontId="4" fillId="0" borderId="0" xfId="0" applyFont="1" applyAlignment="1">
      <alignment horizontal="left" vertical="center" wrapText="1"/>
    </xf>
    <xf numFmtId="38" fontId="4" fillId="0" borderId="0" xfId="1" applyFont="1" applyAlignment="1">
      <alignment horizontal="center" vertical="center"/>
    </xf>
    <xf numFmtId="38" fontId="4" fillId="0" borderId="6" xfId="1" applyFont="1" applyBorder="1" applyAlignment="1">
      <alignment horizontal="right" vertical="center" indent="1"/>
    </xf>
    <xf numFmtId="0" fontId="19" fillId="8" borderId="2" xfId="0" applyFont="1" applyFill="1" applyBorder="1" applyAlignment="1">
      <alignment horizontal="center" vertical="center"/>
    </xf>
    <xf numFmtId="0" fontId="19" fillId="8" borderId="23" xfId="0" applyFont="1" applyFill="1" applyBorder="1" applyAlignment="1">
      <alignment horizontal="center" vertical="center"/>
    </xf>
    <xf numFmtId="38" fontId="32" fillId="8" borderId="2" xfId="1" applyFont="1" applyFill="1" applyBorder="1" applyAlignment="1">
      <alignment horizontal="center" vertical="center"/>
    </xf>
    <xf numFmtId="0" fontId="31" fillId="8" borderId="23" xfId="0" applyFont="1" applyFill="1" applyBorder="1" applyAlignment="1">
      <alignment horizontal="center" vertical="center"/>
    </xf>
    <xf numFmtId="38" fontId="14" fillId="8" borderId="2" xfId="1" applyFont="1" applyFill="1" applyBorder="1" applyAlignment="1">
      <alignment horizontal="center" vertical="center"/>
    </xf>
    <xf numFmtId="0" fontId="31" fillId="8" borderId="0" xfId="0" applyFont="1" applyFill="1" applyBorder="1" applyAlignment="1">
      <alignment horizontal="left" vertical="center" wrapText="1"/>
    </xf>
    <xf numFmtId="38" fontId="4" fillId="0" borderId="6" xfId="1" applyFont="1" applyBorder="1" applyAlignment="1">
      <alignment horizontal="right" vertical="center" indent="1"/>
    </xf>
    <xf numFmtId="38" fontId="4" fillId="0" borderId="0" xfId="1" applyFont="1" applyAlignment="1">
      <alignment horizontal="center" vertical="center"/>
    </xf>
    <xf numFmtId="0" fontId="36" fillId="7" borderId="0" xfId="0" applyFont="1" applyFill="1" applyAlignment="1">
      <alignment horizontal="left" vertical="center" wrapText="1"/>
    </xf>
    <xf numFmtId="0" fontId="11" fillId="7" borderId="0" xfId="0" applyFont="1" applyFill="1" applyAlignment="1">
      <alignment horizontal="left" vertical="center"/>
    </xf>
    <xf numFmtId="0" fontId="11" fillId="8" borderId="0" xfId="0" applyFont="1" applyFill="1" applyBorder="1" applyAlignment="1">
      <alignment horizontal="center" vertical="center" textRotation="255"/>
    </xf>
    <xf numFmtId="0" fontId="23" fillId="7" borderId="0" xfId="0" applyFont="1" applyFill="1" applyAlignment="1">
      <alignment horizontal="left" vertical="top" wrapText="1"/>
    </xf>
    <xf numFmtId="0" fontId="30" fillId="8" borderId="0" xfId="0" applyFont="1" applyFill="1" applyAlignment="1">
      <alignment horizontal="left" vertical="center" wrapText="1"/>
    </xf>
    <xf numFmtId="38" fontId="14" fillId="8" borderId="0" xfId="1" applyFont="1" applyFill="1" applyBorder="1" applyAlignment="1">
      <alignment horizontal="center" vertical="center"/>
    </xf>
    <xf numFmtId="10" fontId="14" fillId="8" borderId="0" xfId="0" applyNumberFormat="1" applyFont="1" applyFill="1" applyBorder="1" applyAlignment="1">
      <alignment horizontal="center" vertical="center"/>
    </xf>
    <xf numFmtId="38" fontId="14" fillId="8" borderId="0" xfId="1" applyFont="1" applyFill="1" applyBorder="1" applyAlignment="1">
      <alignment horizontal="right" vertical="center" indent="1"/>
    </xf>
    <xf numFmtId="0" fontId="31" fillId="8" borderId="0" xfId="0" applyFont="1" applyFill="1" applyBorder="1" applyAlignment="1">
      <alignment horizontal="left" vertical="center" wrapText="1"/>
    </xf>
    <xf numFmtId="38" fontId="32" fillId="8" borderId="0" xfId="1" applyFont="1" applyFill="1" applyBorder="1" applyAlignment="1">
      <alignment vertical="center"/>
    </xf>
    <xf numFmtId="0" fontId="31" fillId="8" borderId="22" xfId="0" applyFont="1" applyFill="1" applyBorder="1" applyAlignment="1">
      <alignment horizontal="left" vertical="center" wrapText="1"/>
    </xf>
    <xf numFmtId="0" fontId="31" fillId="8" borderId="23" xfId="0" applyFont="1" applyFill="1" applyBorder="1" applyAlignment="1">
      <alignment horizontal="left" vertical="center" wrapText="1"/>
    </xf>
    <xf numFmtId="0" fontId="32" fillId="8" borderId="23" xfId="0" applyFont="1" applyFill="1" applyBorder="1" applyAlignment="1">
      <alignment horizontal="left" vertical="center" wrapText="1"/>
    </xf>
    <xf numFmtId="0" fontId="31" fillId="8" borderId="24" xfId="0" applyFont="1" applyFill="1" applyBorder="1" applyAlignment="1">
      <alignment horizontal="left" vertical="center" wrapText="1"/>
    </xf>
    <xf numFmtId="38" fontId="16" fillId="8" borderId="2" xfId="1" applyFont="1" applyFill="1" applyBorder="1" applyAlignment="1">
      <alignment horizontal="center" vertical="center"/>
    </xf>
    <xf numFmtId="38" fontId="16" fillId="8" borderId="26" xfId="1" applyFont="1" applyFill="1" applyBorder="1" applyAlignment="1">
      <alignment vertical="center"/>
    </xf>
    <xf numFmtId="38" fontId="32" fillId="8" borderId="54" xfId="0" applyNumberFormat="1" applyFont="1" applyFill="1" applyBorder="1" applyAlignment="1">
      <alignment horizontal="center" vertical="center"/>
    </xf>
    <xf numFmtId="0" fontId="32" fillId="8" borderId="3" xfId="0" applyFont="1" applyFill="1" applyBorder="1" applyAlignment="1">
      <alignment horizontal="center" vertical="center"/>
    </xf>
    <xf numFmtId="0" fontId="32" fillId="8" borderId="3" xfId="0" applyFont="1" applyFill="1" applyBorder="1" applyAlignment="1">
      <alignment vertical="center"/>
    </xf>
    <xf numFmtId="0" fontId="16" fillId="8" borderId="55" xfId="0" applyFont="1" applyFill="1" applyBorder="1" applyAlignment="1">
      <alignment vertical="center"/>
    </xf>
    <xf numFmtId="0" fontId="14" fillId="8" borderId="34" xfId="0" applyFont="1" applyFill="1" applyBorder="1" applyAlignment="1">
      <alignment vertical="center"/>
    </xf>
    <xf numFmtId="38" fontId="19" fillId="8" borderId="14" xfId="1" applyFont="1" applyFill="1" applyBorder="1" applyAlignment="1">
      <alignment vertical="center"/>
    </xf>
    <xf numFmtId="0" fontId="5" fillId="6" borderId="0" xfId="0" applyFont="1" applyFill="1">
      <alignment vertical="center"/>
    </xf>
    <xf numFmtId="177" fontId="30" fillId="8" borderId="0" xfId="0" applyNumberFormat="1" applyFont="1" applyFill="1" applyBorder="1" applyAlignment="1">
      <alignment vertical="center"/>
    </xf>
    <xf numFmtId="0" fontId="14" fillId="8" borderId="2" xfId="0" applyFont="1" applyFill="1" applyBorder="1" applyAlignment="1">
      <alignment vertical="center"/>
    </xf>
    <xf numFmtId="38" fontId="14" fillId="8" borderId="36" xfId="1" applyFont="1" applyFill="1" applyBorder="1" applyAlignment="1">
      <alignment vertical="center"/>
    </xf>
    <xf numFmtId="38" fontId="14" fillId="8" borderId="9" xfId="1" applyFont="1" applyFill="1" applyBorder="1" applyAlignment="1">
      <alignment vertical="center"/>
    </xf>
    <xf numFmtId="0" fontId="11" fillId="0" borderId="0" xfId="0" applyFont="1" applyFill="1" applyBorder="1" applyAlignment="1">
      <alignment vertical="center"/>
    </xf>
    <xf numFmtId="0" fontId="31" fillId="0" borderId="0" xfId="0" applyFont="1" applyFill="1" applyBorder="1" applyAlignment="1">
      <alignment horizontal="left" vertical="center" wrapText="1"/>
    </xf>
    <xf numFmtId="0" fontId="15" fillId="0" borderId="0" xfId="0" applyFont="1" applyFill="1">
      <alignment vertical="center"/>
    </xf>
    <xf numFmtId="0" fontId="11" fillId="0" borderId="0" xfId="0" applyFont="1" applyFill="1" applyAlignment="1">
      <alignment vertical="center"/>
    </xf>
    <xf numFmtId="0" fontId="30" fillId="8" borderId="0" xfId="0" applyFont="1" applyFill="1" applyBorder="1" applyAlignment="1">
      <alignment vertical="center" wrapText="1"/>
    </xf>
    <xf numFmtId="0" fontId="44" fillId="8" borderId="0" xfId="0" applyFont="1" applyFill="1" applyBorder="1" applyAlignment="1">
      <alignment vertical="center"/>
    </xf>
    <xf numFmtId="0" fontId="6" fillId="9" borderId="0" xfId="0" applyFont="1" applyFill="1">
      <alignment vertical="center"/>
    </xf>
    <xf numFmtId="0" fontId="38" fillId="8" borderId="0" xfId="0" applyFont="1" applyFill="1">
      <alignment vertical="center"/>
    </xf>
    <xf numFmtId="0" fontId="40" fillId="8" borderId="0" xfId="0" applyFont="1" applyFill="1">
      <alignment vertical="center"/>
    </xf>
    <xf numFmtId="177" fontId="4" fillId="2" borderId="0" xfId="0" applyNumberFormat="1" applyFont="1" applyFill="1">
      <alignment vertical="center"/>
    </xf>
    <xf numFmtId="176" fontId="4" fillId="7" borderId="32" xfId="0" applyNumberFormat="1" applyFont="1" applyFill="1" applyBorder="1" applyAlignment="1">
      <alignment horizontal="center" vertical="center"/>
    </xf>
    <xf numFmtId="176" fontId="4" fillId="7" borderId="6" xfId="0" applyNumberFormat="1" applyFont="1" applyFill="1" applyBorder="1" applyAlignment="1">
      <alignment horizontal="center" vertical="center"/>
    </xf>
    <xf numFmtId="176" fontId="4" fillId="7" borderId="33" xfId="0" applyNumberFormat="1" applyFont="1" applyFill="1" applyBorder="1" applyAlignment="1">
      <alignment horizontal="center" vertical="center"/>
    </xf>
    <xf numFmtId="0" fontId="4" fillId="0" borderId="6" xfId="0" applyFont="1" applyBorder="1" applyAlignment="1">
      <alignment horizontal="center" vertical="center"/>
    </xf>
    <xf numFmtId="176" fontId="4" fillId="7" borderId="35" xfId="0" applyNumberFormat="1" applyFont="1" applyFill="1" applyBorder="1" applyAlignment="1">
      <alignment horizontal="center" vertical="center"/>
    </xf>
    <xf numFmtId="176" fontId="4" fillId="7" borderId="36" xfId="0" applyNumberFormat="1" applyFont="1" applyFill="1" applyBorder="1" applyAlignment="1">
      <alignment horizontal="center" vertical="center"/>
    </xf>
    <xf numFmtId="176" fontId="4" fillId="7" borderId="37" xfId="0" applyNumberFormat="1"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38" fontId="4" fillId="2" borderId="6" xfId="1" applyFont="1" applyFill="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8" xfId="0" applyFont="1" applyBorder="1" applyAlignment="1">
      <alignment horizontal="center" vertical="center"/>
    </xf>
    <xf numFmtId="176" fontId="4" fillId="7" borderId="11" xfId="0" applyNumberFormat="1" applyFont="1" applyFill="1" applyBorder="1" applyAlignment="1">
      <alignment horizontal="center" vertical="center"/>
    </xf>
    <xf numFmtId="176" fontId="4" fillId="7" borderId="12" xfId="0" applyNumberFormat="1" applyFont="1" applyFill="1" applyBorder="1" applyAlignment="1">
      <alignment horizontal="center" vertical="center"/>
    </xf>
    <xf numFmtId="176" fontId="4" fillId="7" borderId="49"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38" fontId="4" fillId="5" borderId="5" xfId="1" applyFont="1" applyFill="1" applyBorder="1" applyAlignment="1">
      <alignment horizontal="right" vertical="center" indent="1"/>
    </xf>
    <xf numFmtId="38" fontId="4" fillId="5" borderId="6" xfId="1" applyFont="1" applyFill="1" applyBorder="1" applyAlignment="1">
      <alignment horizontal="right" vertical="center" indent="1"/>
    </xf>
    <xf numFmtId="38" fontId="4" fillId="5" borderId="7" xfId="1" applyFont="1" applyFill="1" applyBorder="1" applyAlignment="1">
      <alignment horizontal="right" vertical="center" indent="1"/>
    </xf>
    <xf numFmtId="0" fontId="4" fillId="0" borderId="6" xfId="0" applyFont="1" applyBorder="1" applyAlignment="1">
      <alignment vertical="center"/>
    </xf>
    <xf numFmtId="0" fontId="4" fillId="0" borderId="7" xfId="0" applyFont="1" applyBorder="1" applyAlignment="1">
      <alignment vertical="center"/>
    </xf>
    <xf numFmtId="38" fontId="4" fillId="0" borderId="30" xfId="1" applyFont="1" applyFill="1" applyBorder="1" applyAlignment="1">
      <alignment horizontal="right" vertical="center" indent="1"/>
    </xf>
    <xf numFmtId="38" fontId="4" fillId="0" borderId="31" xfId="1" applyFont="1" applyFill="1" applyBorder="1" applyAlignment="1">
      <alignment horizontal="right" vertical="center" indent="1"/>
    </xf>
    <xf numFmtId="38" fontId="4" fillId="0" borderId="18" xfId="1" applyFont="1" applyFill="1" applyBorder="1" applyAlignment="1">
      <alignment horizontal="right" vertical="center" indent="1"/>
    </xf>
    <xf numFmtId="38" fontId="4" fillId="0" borderId="25"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26" xfId="1" applyFont="1" applyFill="1" applyBorder="1" applyAlignment="1">
      <alignment horizontal="center" vertical="center"/>
    </xf>
    <xf numFmtId="0" fontId="45" fillId="0" borderId="3" xfId="0" applyFont="1" applyBorder="1" applyAlignment="1">
      <alignment vertical="center"/>
    </xf>
    <xf numFmtId="0" fontId="45" fillId="0" borderId="4" xfId="0" applyFont="1" applyBorder="1" applyAlignment="1">
      <alignmen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38" fontId="4" fillId="0" borderId="22" xfId="1" applyFont="1" applyFill="1" applyBorder="1" applyAlignment="1">
      <alignment horizontal="center" vertical="center"/>
    </xf>
    <xf numFmtId="38" fontId="4" fillId="0" borderId="23"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5" xfId="1" applyNumberFormat="1" applyFont="1" applyBorder="1" applyAlignment="1">
      <alignment horizontal="center" vertical="center"/>
    </xf>
    <xf numFmtId="0" fontId="4" fillId="0" borderId="7" xfId="1" applyNumberFormat="1" applyFont="1" applyBorder="1" applyAlignment="1">
      <alignment horizontal="center" vertical="center"/>
    </xf>
    <xf numFmtId="0" fontId="4" fillId="0" borderId="1" xfId="0" applyFont="1" applyBorder="1" applyAlignment="1">
      <alignment horizontal="center" vertical="center"/>
    </xf>
    <xf numFmtId="3"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7" borderId="32" xfId="0" applyFont="1" applyFill="1" applyBorder="1" applyAlignment="1">
      <alignment horizontal="left" vertical="center"/>
    </xf>
    <xf numFmtId="0" fontId="4" fillId="7" borderId="6" xfId="0" applyFont="1" applyFill="1" applyBorder="1" applyAlignment="1">
      <alignment horizontal="left" vertical="center"/>
    </xf>
    <xf numFmtId="0" fontId="4" fillId="7" borderId="33" xfId="0" applyFont="1" applyFill="1" applyBorder="1" applyAlignment="1">
      <alignment horizontal="left" vertical="center"/>
    </xf>
    <xf numFmtId="0" fontId="4" fillId="7" borderId="35" xfId="0" applyFont="1" applyFill="1" applyBorder="1" applyAlignment="1">
      <alignment horizontal="left" vertical="center"/>
    </xf>
    <xf numFmtId="0" fontId="4" fillId="7" borderId="36" xfId="0" applyFont="1" applyFill="1" applyBorder="1" applyAlignment="1">
      <alignment horizontal="left" vertical="center"/>
    </xf>
    <xf numFmtId="0" fontId="4" fillId="7" borderId="37" xfId="0" applyFont="1" applyFill="1" applyBorder="1" applyAlignment="1">
      <alignment horizontal="lef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178" fontId="4" fillId="2" borderId="1" xfId="0" applyNumberFormat="1" applyFont="1" applyFill="1" applyBorder="1" applyAlignment="1">
      <alignment horizontal="center" vertical="center"/>
    </xf>
    <xf numFmtId="38" fontId="4" fillId="2" borderId="1" xfId="1" applyFont="1" applyFill="1" applyBorder="1" applyAlignment="1">
      <alignment horizontal="center" vertical="center"/>
    </xf>
    <xf numFmtId="38" fontId="4" fillId="0" borderId="0" xfId="1" applyFont="1" applyAlignment="1">
      <alignment horizontal="center" vertical="center"/>
    </xf>
    <xf numFmtId="38" fontId="4" fillId="0" borderId="5" xfId="1" applyFont="1" applyBorder="1" applyAlignment="1">
      <alignment horizontal="right" vertical="center" indent="1"/>
    </xf>
    <xf numFmtId="38" fontId="4" fillId="0" borderId="6" xfId="1" applyFont="1" applyBorder="1" applyAlignment="1">
      <alignment horizontal="right" vertical="center" indent="1"/>
    </xf>
    <xf numFmtId="38" fontId="4" fillId="0" borderId="7" xfId="1" applyFont="1" applyBorder="1" applyAlignment="1">
      <alignment horizontal="right" vertical="center" indent="1"/>
    </xf>
    <xf numFmtId="38" fontId="4" fillId="3" borderId="5" xfId="1" applyFont="1" applyFill="1" applyBorder="1" applyAlignment="1">
      <alignment horizontal="right" vertical="center" indent="1"/>
    </xf>
    <xf numFmtId="38" fontId="4" fillId="3" borderId="6" xfId="1" applyFont="1" applyFill="1" applyBorder="1" applyAlignment="1">
      <alignment horizontal="right" vertical="center" indent="1"/>
    </xf>
    <xf numFmtId="38" fontId="4" fillId="3" borderId="7" xfId="1" applyFont="1" applyFill="1" applyBorder="1" applyAlignment="1">
      <alignment horizontal="right" vertical="center" indent="1"/>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10" fontId="4" fillId="0" borderId="0" xfId="0" applyNumberFormat="1" applyFont="1" applyAlignment="1">
      <alignment horizontal="center" vertical="center"/>
    </xf>
    <xf numFmtId="38" fontId="4" fillId="4" borderId="5" xfId="1" applyFont="1" applyFill="1" applyBorder="1" applyAlignment="1">
      <alignment horizontal="right" vertical="center" indent="1"/>
    </xf>
    <xf numFmtId="38" fontId="4" fillId="4" borderId="6" xfId="1" applyFont="1" applyFill="1" applyBorder="1" applyAlignment="1">
      <alignment horizontal="right" vertical="center" indent="1"/>
    </xf>
    <xf numFmtId="38" fontId="4" fillId="4" borderId="7" xfId="1" applyFont="1" applyFill="1" applyBorder="1" applyAlignment="1">
      <alignment horizontal="right" vertical="center" indent="1"/>
    </xf>
    <xf numFmtId="38" fontId="3" fillId="6" borderId="30" xfId="1" applyFont="1" applyFill="1" applyBorder="1" applyAlignment="1">
      <alignment horizontal="right" vertical="center" indent="1"/>
    </xf>
    <xf numFmtId="38" fontId="3" fillId="6" borderId="31" xfId="1" applyFont="1" applyFill="1" applyBorder="1" applyAlignment="1">
      <alignment horizontal="right" vertical="center" indent="1"/>
    </xf>
    <xf numFmtId="38" fontId="3" fillId="6" borderId="18" xfId="1" applyFont="1" applyFill="1" applyBorder="1" applyAlignment="1">
      <alignment horizontal="right" vertical="center" indent="1"/>
    </xf>
    <xf numFmtId="0" fontId="4" fillId="0" borderId="38" xfId="0" applyFont="1" applyBorder="1" applyAlignment="1">
      <alignment vertical="center"/>
    </xf>
    <xf numFmtId="0" fontId="4" fillId="0" borderId="1" xfId="0" applyFont="1" applyBorder="1" applyAlignment="1">
      <alignment vertical="center"/>
    </xf>
    <xf numFmtId="0" fontId="4" fillId="0" borderId="1" xfId="0" applyFont="1" applyFill="1" applyBorder="1" applyAlignment="1">
      <alignment horizontal="center" vertical="center"/>
    </xf>
    <xf numFmtId="0" fontId="4" fillId="0" borderId="32" xfId="0" applyFont="1" applyBorder="1" applyAlignment="1">
      <alignmen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Alignment="1">
      <alignment horizontal="left"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Alignment="1">
      <alignment horizontal="left" vertical="top" wrapText="1"/>
    </xf>
    <xf numFmtId="0" fontId="4" fillId="7" borderId="11" xfId="0" applyFont="1" applyFill="1" applyBorder="1" applyAlignment="1">
      <alignment horizontal="left" vertical="center"/>
    </xf>
    <xf numFmtId="0" fontId="4" fillId="7" borderId="12" xfId="0" applyFont="1" applyFill="1" applyBorder="1" applyAlignment="1">
      <alignment horizontal="left" vertical="center"/>
    </xf>
    <xf numFmtId="0" fontId="4" fillId="7" borderId="49" xfId="0" applyFont="1" applyFill="1" applyBorder="1" applyAlignment="1">
      <alignment horizontal="left" vertical="center"/>
    </xf>
    <xf numFmtId="0" fontId="40" fillId="8" borderId="12" xfId="0" applyFont="1" applyFill="1" applyBorder="1" applyAlignment="1">
      <alignment horizontal="left" vertical="center" wrapText="1"/>
    </xf>
    <xf numFmtId="0" fontId="40" fillId="8" borderId="0" xfId="0" applyFont="1" applyFill="1" applyBorder="1" applyAlignment="1">
      <alignment horizontal="left" vertical="center" wrapText="1"/>
    </xf>
    <xf numFmtId="0" fontId="34" fillId="7" borderId="0" xfId="0" applyFont="1" applyFill="1">
      <alignment vertical="center"/>
    </xf>
    <xf numFmtId="0" fontId="44" fillId="8" borderId="22" xfId="0" applyFont="1" applyFill="1" applyBorder="1" applyAlignment="1">
      <alignment vertical="center"/>
    </xf>
    <xf numFmtId="0" fontId="44" fillId="8" borderId="23" xfId="0" applyFont="1" applyFill="1" applyBorder="1" applyAlignment="1">
      <alignment vertical="center"/>
    </xf>
    <xf numFmtId="0" fontId="11" fillId="8" borderId="11" xfId="0" applyFont="1" applyFill="1" applyBorder="1" applyAlignment="1">
      <alignment horizontal="center" vertical="center" textRotation="255"/>
    </xf>
    <xf numFmtId="0" fontId="11" fillId="8" borderId="49" xfId="0" applyFont="1" applyFill="1" applyBorder="1" applyAlignment="1">
      <alignment horizontal="center" vertical="center" textRotation="255"/>
    </xf>
    <xf numFmtId="0" fontId="11" fillId="8" borderId="51" xfId="0" applyFont="1" applyFill="1" applyBorder="1" applyAlignment="1">
      <alignment horizontal="center" vertical="center" textRotation="255"/>
    </xf>
    <xf numFmtId="0" fontId="11" fillId="8" borderId="56" xfId="0" applyFont="1" applyFill="1" applyBorder="1" applyAlignment="1">
      <alignment horizontal="center" vertical="center" textRotation="255"/>
    </xf>
    <xf numFmtId="0" fontId="11" fillId="8" borderId="22" xfId="0" applyFont="1" applyFill="1" applyBorder="1" applyAlignment="1">
      <alignment horizontal="center" vertical="center" textRotation="255"/>
    </xf>
    <xf numFmtId="0" fontId="11" fillId="8" borderId="24" xfId="0" applyFont="1" applyFill="1" applyBorder="1" applyAlignment="1">
      <alignment horizontal="center" vertical="center" textRotation="255"/>
    </xf>
    <xf numFmtId="0" fontId="38" fillId="8" borderId="0" xfId="0" applyFont="1" applyFill="1" applyAlignment="1">
      <alignment horizontal="left" vertical="center" wrapText="1"/>
    </xf>
    <xf numFmtId="38" fontId="30" fillId="8" borderId="2" xfId="0" applyNumberFormat="1" applyFont="1" applyFill="1" applyBorder="1" applyAlignment="1">
      <alignment vertical="center"/>
    </xf>
    <xf numFmtId="0" fontId="30" fillId="8" borderId="2" xfId="0" applyFont="1" applyFill="1" applyBorder="1" applyAlignment="1">
      <alignment vertical="center"/>
    </xf>
    <xf numFmtId="38" fontId="30" fillId="8" borderId="2" xfId="1" applyFont="1" applyFill="1" applyBorder="1" applyAlignment="1">
      <alignment horizontal="right" vertical="center"/>
    </xf>
    <xf numFmtId="176" fontId="11" fillId="2" borderId="6" xfId="0" applyNumberFormat="1" applyFont="1" applyFill="1" applyBorder="1" applyAlignment="1" applyProtection="1">
      <alignment horizontal="center" vertical="center"/>
      <protection locked="0"/>
    </xf>
    <xf numFmtId="176" fontId="11" fillId="2" borderId="33" xfId="0" applyNumberFormat="1" applyFont="1" applyFill="1" applyBorder="1" applyAlignment="1" applyProtection="1">
      <alignment horizontal="center" vertical="center"/>
      <protection locked="0"/>
    </xf>
    <xf numFmtId="176" fontId="11" fillId="2" borderId="0" xfId="0" applyNumberFormat="1" applyFont="1" applyFill="1" applyBorder="1" applyAlignment="1" applyProtection="1">
      <alignment horizontal="center" vertical="center"/>
      <protection locked="0"/>
    </xf>
    <xf numFmtId="176" fontId="11" fillId="2" borderId="56" xfId="0" applyNumberFormat="1" applyFont="1" applyFill="1" applyBorder="1" applyAlignment="1" applyProtection="1">
      <alignment horizontal="center" vertical="center"/>
      <protection locked="0"/>
    </xf>
    <xf numFmtId="38" fontId="30" fillId="8" borderId="9" xfId="0" applyNumberFormat="1" applyFont="1" applyFill="1" applyBorder="1" applyAlignment="1">
      <alignment vertical="center"/>
    </xf>
    <xf numFmtId="0" fontId="30" fillId="8" borderId="9" xfId="0" applyFont="1" applyFill="1" applyBorder="1" applyAlignment="1">
      <alignment vertical="center"/>
    </xf>
    <xf numFmtId="10" fontId="30" fillId="8" borderId="9" xfId="0" applyNumberFormat="1" applyFont="1" applyFill="1" applyBorder="1" applyAlignment="1">
      <alignment vertical="center"/>
    </xf>
    <xf numFmtId="177" fontId="30" fillId="8" borderId="9" xfId="0" applyNumberFormat="1" applyFont="1" applyFill="1" applyBorder="1" applyAlignment="1">
      <alignment vertical="center"/>
    </xf>
    <xf numFmtId="177" fontId="30" fillId="8" borderId="34" xfId="0" applyNumberFormat="1" applyFont="1" applyFill="1" applyBorder="1" applyAlignment="1">
      <alignment vertical="center"/>
    </xf>
    <xf numFmtId="0" fontId="44" fillId="8" borderId="32" xfId="0" applyFont="1" applyFill="1" applyBorder="1" applyAlignment="1">
      <alignment vertical="center"/>
    </xf>
    <xf numFmtId="0" fontId="44" fillId="8" borderId="6" xfId="0" applyFont="1" applyFill="1" applyBorder="1" applyAlignment="1">
      <alignment vertical="center"/>
    </xf>
    <xf numFmtId="0" fontId="30" fillId="8" borderId="6" xfId="0" applyFont="1" applyFill="1" applyBorder="1" applyAlignment="1">
      <alignment horizontal="center" vertical="center"/>
    </xf>
    <xf numFmtId="38" fontId="30" fillId="8" borderId="6" xfId="0" applyNumberFormat="1" applyFont="1" applyFill="1" applyBorder="1" applyAlignment="1">
      <alignment vertical="center"/>
    </xf>
    <xf numFmtId="0" fontId="30" fillId="8" borderId="6" xfId="0" applyFont="1" applyFill="1" applyBorder="1" applyAlignment="1">
      <alignment vertical="center"/>
    </xf>
    <xf numFmtId="38" fontId="30" fillId="8" borderId="6" xfId="1" applyFont="1" applyFill="1" applyBorder="1" applyAlignment="1">
      <alignment horizontal="right" vertical="center"/>
    </xf>
    <xf numFmtId="177" fontId="30" fillId="8" borderId="23" xfId="0" applyNumberFormat="1" applyFont="1" applyFill="1" applyBorder="1" applyAlignment="1">
      <alignment vertical="center"/>
    </xf>
    <xf numFmtId="177" fontId="30" fillId="8" borderId="24" xfId="0" applyNumberFormat="1" applyFont="1" applyFill="1" applyBorder="1" applyAlignment="1">
      <alignment vertical="center"/>
    </xf>
    <xf numFmtId="177" fontId="30" fillId="8" borderId="6" xfId="0" applyNumberFormat="1" applyFont="1" applyFill="1" applyBorder="1" applyAlignment="1">
      <alignment vertical="center"/>
    </xf>
    <xf numFmtId="177" fontId="30" fillId="8" borderId="33" xfId="0" applyNumberFormat="1" applyFont="1" applyFill="1" applyBorder="1" applyAlignment="1">
      <alignment vertical="center"/>
    </xf>
    <xf numFmtId="0" fontId="44" fillId="8" borderId="54" xfId="0" applyFont="1" applyFill="1" applyBorder="1" applyAlignment="1">
      <alignment vertical="center"/>
    </xf>
    <xf numFmtId="0" fontId="44" fillId="8" borderId="3" xfId="0" applyFont="1" applyFill="1" applyBorder="1" applyAlignment="1">
      <alignment vertical="center"/>
    </xf>
    <xf numFmtId="38" fontId="30" fillId="8" borderId="3" xfId="0" applyNumberFormat="1" applyFont="1" applyFill="1" applyBorder="1" applyAlignment="1">
      <alignment vertical="center"/>
    </xf>
    <xf numFmtId="0" fontId="30" fillId="8" borderId="3" xfId="0" applyFont="1" applyFill="1" applyBorder="1" applyAlignment="1">
      <alignment vertical="center"/>
    </xf>
    <xf numFmtId="10" fontId="30" fillId="8" borderId="3" xfId="0" applyNumberFormat="1" applyFont="1" applyFill="1" applyBorder="1" applyAlignment="1">
      <alignment vertical="center"/>
    </xf>
    <xf numFmtId="0" fontId="39" fillId="8" borderId="6" xfId="0" applyFont="1" applyFill="1" applyBorder="1" applyAlignment="1">
      <alignment horizontal="center" vertical="center"/>
    </xf>
    <xf numFmtId="0" fontId="13" fillId="8" borderId="15" xfId="0" applyFont="1" applyFill="1" applyBorder="1" applyAlignment="1">
      <alignment horizontal="center" vertical="center" wrapText="1"/>
    </xf>
    <xf numFmtId="0" fontId="46" fillId="8" borderId="32" xfId="0" applyFont="1" applyFill="1" applyBorder="1" applyAlignment="1">
      <alignment horizontal="left" vertical="center"/>
    </xf>
    <xf numFmtId="0" fontId="46" fillId="8" borderId="6" xfId="0" applyFont="1" applyFill="1" applyBorder="1" applyAlignment="1">
      <alignment horizontal="left" vertical="center"/>
    </xf>
    <xf numFmtId="0" fontId="11" fillId="8" borderId="6" xfId="0" applyFont="1" applyFill="1" applyBorder="1" applyAlignment="1">
      <alignment horizontal="center" vertical="center"/>
    </xf>
    <xf numFmtId="0" fontId="11" fillId="8" borderId="33"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26" xfId="0" applyFont="1" applyFill="1" applyBorder="1" applyAlignment="1">
      <alignment horizontal="center" vertical="center"/>
    </xf>
    <xf numFmtId="0" fontId="40" fillId="8" borderId="25" xfId="0" applyFont="1" applyFill="1" applyBorder="1" applyAlignment="1">
      <alignment horizontal="left" vertical="center"/>
    </xf>
    <xf numFmtId="0" fontId="40" fillId="8" borderId="2" xfId="0" applyFont="1" applyFill="1" applyBorder="1" applyAlignment="1">
      <alignment horizontal="left" vertical="center"/>
    </xf>
    <xf numFmtId="0" fontId="41" fillId="8" borderId="2" xfId="0" applyFont="1" applyFill="1" applyBorder="1" applyAlignment="1">
      <alignment horizontal="center" vertical="center"/>
    </xf>
    <xf numFmtId="0" fontId="17" fillId="8" borderId="23" xfId="0" applyFont="1" applyFill="1" applyBorder="1" applyAlignment="1">
      <alignment horizontal="center" vertical="center"/>
    </xf>
    <xf numFmtId="0" fontId="17" fillId="8" borderId="30" xfId="0" applyFont="1" applyFill="1" applyBorder="1" applyAlignment="1">
      <alignment horizontal="center" vertical="center"/>
    </xf>
    <xf numFmtId="0" fontId="17" fillId="8" borderId="31" xfId="0" applyFont="1" applyFill="1" applyBorder="1" applyAlignment="1">
      <alignment horizontal="center" vertical="center"/>
    </xf>
    <xf numFmtId="0" fontId="17" fillId="8" borderId="18" xfId="0" applyFont="1" applyFill="1" applyBorder="1" applyAlignment="1">
      <alignment horizontal="center" vertical="center"/>
    </xf>
    <xf numFmtId="0" fontId="39" fillId="8" borderId="12" xfId="0" applyFont="1" applyFill="1" applyBorder="1" applyAlignment="1">
      <alignment horizontal="center" vertical="center"/>
    </xf>
    <xf numFmtId="0" fontId="11" fillId="8" borderId="12" xfId="0" applyFont="1" applyFill="1" applyBorder="1" applyAlignment="1">
      <alignment horizontal="center" vertical="center"/>
    </xf>
    <xf numFmtId="0" fontId="11" fillId="8" borderId="49" xfId="0" applyFont="1" applyFill="1" applyBorder="1" applyAlignment="1">
      <alignment horizontal="center" vertical="center"/>
    </xf>
    <xf numFmtId="0" fontId="21" fillId="7" borderId="11" xfId="0" applyFont="1" applyFill="1" applyBorder="1" applyAlignment="1">
      <alignment horizontal="center" vertical="center"/>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1" fillId="7" borderId="22" xfId="0" applyFont="1" applyFill="1" applyBorder="1" applyAlignment="1">
      <alignment horizontal="center" vertical="center"/>
    </xf>
    <xf numFmtId="0" fontId="21" fillId="7" borderId="23" xfId="0" applyFont="1" applyFill="1" applyBorder="1" applyAlignment="1">
      <alignment horizontal="center" vertical="center"/>
    </xf>
    <xf numFmtId="0" fontId="21" fillId="7" borderId="53" xfId="0" applyFont="1" applyFill="1" applyBorder="1" applyAlignment="1">
      <alignment horizontal="center" vertical="center"/>
    </xf>
    <xf numFmtId="38" fontId="43" fillId="7" borderId="52" xfId="1" applyFont="1" applyFill="1" applyBorder="1" applyAlignment="1">
      <alignment horizontal="center" vertical="center"/>
    </xf>
    <xf numFmtId="38" fontId="43" fillId="7" borderId="12" xfId="1" applyFont="1" applyFill="1" applyBorder="1" applyAlignment="1">
      <alignment horizontal="center" vertical="center"/>
    </xf>
    <xf numFmtId="38" fontId="43" fillId="7" borderId="49" xfId="1" applyFont="1" applyFill="1" applyBorder="1" applyAlignment="1">
      <alignment horizontal="center" vertical="center"/>
    </xf>
    <xf numFmtId="38" fontId="43" fillId="7" borderId="50" xfId="1" applyFont="1" applyFill="1" applyBorder="1" applyAlignment="1">
      <alignment horizontal="center" vertical="center"/>
    </xf>
    <xf numFmtId="38" fontId="43" fillId="7" borderId="23" xfId="1" applyFont="1" applyFill="1" applyBorder="1" applyAlignment="1">
      <alignment horizontal="center" vertical="center"/>
    </xf>
    <xf numFmtId="38" fontId="43" fillId="7" borderId="24" xfId="1" applyFont="1" applyFill="1" applyBorder="1" applyAlignment="1">
      <alignment horizontal="center" vertical="center"/>
    </xf>
    <xf numFmtId="0" fontId="38" fillId="8" borderId="32" xfId="0" applyFont="1" applyFill="1" applyBorder="1" applyAlignment="1">
      <alignment horizontal="left" vertical="center"/>
    </xf>
    <xf numFmtId="0" fontId="38" fillId="8" borderId="6" xfId="0" applyFont="1" applyFill="1" applyBorder="1" applyAlignment="1">
      <alignment horizontal="left" vertical="center"/>
    </xf>
    <xf numFmtId="0" fontId="35" fillId="7" borderId="0" xfId="0" applyFont="1" applyFill="1" applyAlignment="1">
      <alignment horizontal="left" vertical="center" wrapText="1"/>
    </xf>
    <xf numFmtId="0" fontId="38" fillId="7" borderId="0" xfId="0" applyFont="1" applyFill="1" applyAlignment="1">
      <alignment horizontal="left" vertical="center" wrapText="1"/>
    </xf>
    <xf numFmtId="176" fontId="11" fillId="2" borderId="9" xfId="0" applyNumberFormat="1" applyFont="1" applyFill="1" applyBorder="1" applyAlignment="1" applyProtection="1">
      <alignment horizontal="center" vertical="center"/>
      <protection locked="0"/>
    </xf>
    <xf numFmtId="176" fontId="11" fillId="2" borderId="34" xfId="0" applyNumberFormat="1" applyFont="1" applyFill="1" applyBorder="1" applyAlignment="1" applyProtection="1">
      <alignment horizontal="center" vertical="center"/>
      <protection locked="0"/>
    </xf>
    <xf numFmtId="0" fontId="39" fillId="8" borderId="11" xfId="0" applyFont="1" applyFill="1" applyBorder="1" applyAlignment="1">
      <alignment horizontal="left" vertical="center"/>
    </xf>
    <xf numFmtId="0" fontId="39" fillId="8" borderId="12" xfId="0" applyFont="1" applyFill="1" applyBorder="1" applyAlignment="1">
      <alignment horizontal="left" vertical="center"/>
    </xf>
    <xf numFmtId="0" fontId="11" fillId="7" borderId="0" xfId="0" applyFont="1" applyFill="1" applyAlignment="1">
      <alignment horizontal="left" vertical="center"/>
    </xf>
    <xf numFmtId="0" fontId="38" fillId="7" borderId="0" xfId="0" applyFont="1" applyFill="1" applyAlignment="1">
      <alignment horizontal="left" vertical="top" wrapText="1"/>
    </xf>
    <xf numFmtId="0" fontId="11" fillId="8" borderId="0" xfId="0" applyFont="1" applyFill="1" applyAlignment="1">
      <alignment horizontal="left" vertical="center" wrapText="1"/>
    </xf>
    <xf numFmtId="0" fontId="33" fillId="8" borderId="0" xfId="0" applyFont="1" applyFill="1" applyBorder="1" applyAlignment="1">
      <alignment horizontal="left" vertical="center"/>
    </xf>
    <xf numFmtId="176" fontId="11" fillId="8" borderId="32" xfId="0" applyNumberFormat="1" applyFont="1" applyFill="1" applyBorder="1" applyAlignment="1" applyProtection="1">
      <alignment horizontal="center" vertical="center"/>
    </xf>
    <xf numFmtId="176" fontId="11" fillId="8" borderId="6" xfId="0" applyNumberFormat="1" applyFont="1" applyFill="1" applyBorder="1" applyAlignment="1" applyProtection="1">
      <alignment horizontal="center" vertical="center"/>
    </xf>
    <xf numFmtId="176" fontId="11" fillId="8" borderId="33" xfId="0" applyNumberFormat="1" applyFont="1" applyFill="1" applyBorder="1" applyAlignment="1" applyProtection="1">
      <alignment horizontal="center" vertical="center"/>
    </xf>
    <xf numFmtId="0" fontId="38" fillId="8" borderId="12" xfId="0" applyFont="1" applyFill="1" applyBorder="1" applyAlignment="1">
      <alignment horizontal="left" vertical="center"/>
    </xf>
    <xf numFmtId="0" fontId="44" fillId="8" borderId="11" xfId="0" applyFont="1" applyFill="1" applyBorder="1" applyAlignment="1">
      <alignment vertical="center"/>
    </xf>
    <xf numFmtId="0" fontId="44" fillId="8" borderId="12" xfId="0" applyFont="1" applyFill="1" applyBorder="1" applyAlignment="1">
      <alignment vertical="center"/>
    </xf>
    <xf numFmtId="38" fontId="42" fillId="8" borderId="22" xfId="1" applyFont="1" applyFill="1" applyBorder="1" applyAlignment="1">
      <alignment horizontal="center" vertical="center"/>
    </xf>
    <xf numFmtId="38" fontId="42" fillId="8" borderId="23" xfId="1" applyFont="1" applyFill="1" applyBorder="1" applyAlignment="1">
      <alignment horizontal="center" vertical="center"/>
    </xf>
    <xf numFmtId="38" fontId="42" fillId="8" borderId="24" xfId="1" applyFont="1" applyFill="1" applyBorder="1" applyAlignment="1">
      <alignment horizontal="center" vertical="center"/>
    </xf>
    <xf numFmtId="0" fontId="40" fillId="8" borderId="35" xfId="0" applyFont="1" applyFill="1" applyBorder="1" applyAlignment="1">
      <alignment horizontal="left" vertical="center"/>
    </xf>
    <xf numFmtId="0" fontId="40" fillId="8" borderId="36" xfId="0" applyFont="1" applyFill="1" applyBorder="1" applyAlignment="1">
      <alignment horizontal="left" vertical="center"/>
    </xf>
    <xf numFmtId="0" fontId="41" fillId="8" borderId="36" xfId="0" applyFont="1" applyFill="1" applyBorder="1" applyAlignment="1">
      <alignment horizontal="center" vertical="center"/>
    </xf>
    <xf numFmtId="0" fontId="11" fillId="8" borderId="36" xfId="0" applyFont="1" applyFill="1" applyBorder="1" applyAlignment="1">
      <alignment horizontal="center" vertical="center"/>
    </xf>
    <xf numFmtId="0" fontId="11" fillId="8" borderId="37" xfId="0" applyFont="1" applyFill="1" applyBorder="1" applyAlignment="1">
      <alignment horizontal="center" vertical="center"/>
    </xf>
    <xf numFmtId="0" fontId="11" fillId="8" borderId="23" xfId="0" applyFont="1" applyFill="1" applyBorder="1" applyAlignment="1">
      <alignment horizontal="center" vertical="center"/>
    </xf>
    <xf numFmtId="0" fontId="11" fillId="8" borderId="30" xfId="0" applyFont="1" applyFill="1" applyBorder="1" applyAlignment="1">
      <alignment horizontal="center" vertical="center"/>
    </xf>
    <xf numFmtId="0" fontId="11" fillId="8" borderId="31" xfId="0" applyFont="1" applyFill="1" applyBorder="1" applyAlignment="1">
      <alignment horizontal="center" vertical="center"/>
    </xf>
    <xf numFmtId="0" fontId="11" fillId="8" borderId="18" xfId="0" applyFont="1" applyFill="1" applyBorder="1" applyAlignment="1">
      <alignment horizontal="center" vertical="center"/>
    </xf>
    <xf numFmtId="38" fontId="44" fillId="8" borderId="35" xfId="1" applyFont="1" applyFill="1" applyBorder="1" applyAlignment="1">
      <alignment vertical="center"/>
    </xf>
    <xf numFmtId="38" fontId="44" fillId="8" borderId="36" xfId="1" applyFont="1" applyFill="1" applyBorder="1" applyAlignment="1">
      <alignment vertical="center"/>
    </xf>
    <xf numFmtId="177" fontId="30" fillId="8" borderId="36" xfId="0" applyNumberFormat="1" applyFont="1" applyFill="1" applyBorder="1" applyAlignment="1">
      <alignment vertical="center"/>
    </xf>
    <xf numFmtId="177" fontId="30" fillId="8" borderId="37" xfId="0" applyNumberFormat="1" applyFont="1" applyFill="1" applyBorder="1" applyAlignment="1">
      <alignment vertical="center"/>
    </xf>
    <xf numFmtId="0" fontId="44" fillId="8" borderId="25" xfId="0" applyFont="1" applyFill="1" applyBorder="1" applyAlignment="1">
      <alignment vertical="center"/>
    </xf>
    <xf numFmtId="0" fontId="44" fillId="8" borderId="2" xfId="0" applyFont="1" applyFill="1" applyBorder="1" applyAlignment="1">
      <alignment vertical="center"/>
    </xf>
    <xf numFmtId="0" fontId="30" fillId="8" borderId="2" xfId="0" applyFont="1" applyFill="1" applyBorder="1" applyAlignment="1">
      <alignment horizontal="center" vertical="center"/>
    </xf>
    <xf numFmtId="177" fontId="30" fillId="8" borderId="0" xfId="0" applyNumberFormat="1" applyFont="1" applyFill="1" applyBorder="1" applyAlignment="1">
      <alignment vertical="center"/>
    </xf>
    <xf numFmtId="177" fontId="30" fillId="8" borderId="56" xfId="0" applyNumberFormat="1" applyFont="1" applyFill="1" applyBorder="1" applyAlignment="1">
      <alignment vertical="center"/>
    </xf>
    <xf numFmtId="177" fontId="30" fillId="8" borderId="3" xfId="0" applyNumberFormat="1" applyFont="1" applyFill="1" applyBorder="1" applyAlignment="1">
      <alignment vertical="center"/>
    </xf>
    <xf numFmtId="177" fontId="30" fillId="8" borderId="55" xfId="0" applyNumberFormat="1" applyFont="1" applyFill="1" applyBorder="1" applyAlignment="1">
      <alignment vertical="center"/>
    </xf>
    <xf numFmtId="0" fontId="19" fillId="8" borderId="43" xfId="0" applyFont="1" applyFill="1" applyBorder="1" applyAlignment="1">
      <alignment horizontal="center" vertical="center"/>
    </xf>
    <xf numFmtId="0" fontId="19" fillId="8" borderId="44" xfId="0" applyFont="1" applyFill="1" applyBorder="1" applyAlignment="1">
      <alignment horizontal="center" vertical="center"/>
    </xf>
    <xf numFmtId="0" fontId="19" fillId="8" borderId="45" xfId="0" applyFont="1" applyFill="1" applyBorder="1" applyAlignment="1">
      <alignment horizontal="center" vertical="center"/>
    </xf>
    <xf numFmtId="38" fontId="38" fillId="8" borderId="9" xfId="1" applyFont="1" applyFill="1" applyBorder="1" applyAlignment="1">
      <alignment horizontal="center" vertical="center"/>
    </xf>
    <xf numFmtId="38" fontId="38" fillId="8" borderId="34" xfId="1" applyFont="1" applyFill="1" applyBorder="1" applyAlignment="1">
      <alignment horizontal="center" vertical="center"/>
    </xf>
    <xf numFmtId="0" fontId="19" fillId="8" borderId="38" xfId="0" applyFont="1" applyFill="1" applyBorder="1" applyAlignment="1">
      <alignment horizontal="center" vertical="center"/>
    </xf>
    <xf numFmtId="0" fontId="19" fillId="8" borderId="1" xfId="0" applyFont="1" applyFill="1" applyBorder="1" applyAlignment="1">
      <alignment horizontal="center" vertical="center"/>
    </xf>
    <xf numFmtId="0" fontId="19" fillId="8" borderId="39" xfId="0" applyFont="1" applyFill="1" applyBorder="1" applyAlignment="1">
      <alignment horizontal="center" vertical="center"/>
    </xf>
    <xf numFmtId="178" fontId="38" fillId="8" borderId="32" xfId="0" applyNumberFormat="1" applyFont="1" applyFill="1" applyBorder="1" applyAlignment="1">
      <alignment horizontal="center" vertical="center"/>
    </xf>
    <xf numFmtId="178" fontId="38" fillId="8" borderId="6" xfId="0" applyNumberFormat="1" applyFont="1" applyFill="1" applyBorder="1" applyAlignment="1">
      <alignment horizontal="center" vertical="center"/>
    </xf>
    <xf numFmtId="178" fontId="38" fillId="8" borderId="33" xfId="0" applyNumberFormat="1" applyFont="1" applyFill="1" applyBorder="1" applyAlignment="1">
      <alignment horizontal="center" vertical="center"/>
    </xf>
    <xf numFmtId="38" fontId="38" fillId="8" borderId="32" xfId="1" applyFont="1" applyFill="1" applyBorder="1" applyAlignment="1">
      <alignment horizontal="center" vertical="center"/>
    </xf>
    <xf numFmtId="38" fontId="38" fillId="8" borderId="6" xfId="1" applyFont="1" applyFill="1" applyBorder="1" applyAlignment="1">
      <alignment horizontal="center" vertical="center"/>
    </xf>
    <xf numFmtId="38" fontId="38" fillId="8" borderId="33" xfId="1" applyFont="1" applyFill="1" applyBorder="1" applyAlignment="1">
      <alignment horizontal="center" vertical="center"/>
    </xf>
    <xf numFmtId="176" fontId="26" fillId="8" borderId="51" xfId="0" applyNumberFormat="1" applyFont="1" applyFill="1" applyBorder="1" applyAlignment="1" applyProtection="1">
      <alignment horizontal="center" vertical="center"/>
    </xf>
    <xf numFmtId="176" fontId="26" fillId="8" borderId="0" xfId="0" applyNumberFormat="1" applyFont="1" applyFill="1" applyBorder="1" applyAlignment="1" applyProtection="1">
      <alignment horizontal="center" vertical="center"/>
    </xf>
    <xf numFmtId="0" fontId="19" fillId="8" borderId="40" xfId="0" applyFont="1" applyFill="1" applyBorder="1" applyAlignment="1">
      <alignment horizontal="center" vertical="center"/>
    </xf>
    <xf numFmtId="0" fontId="19" fillId="8" borderId="41" xfId="0" applyFont="1" applyFill="1" applyBorder="1" applyAlignment="1">
      <alignment horizontal="center" vertical="center"/>
    </xf>
    <xf numFmtId="0" fontId="19" fillId="8" borderId="42" xfId="0" applyFont="1" applyFill="1" applyBorder="1" applyAlignment="1">
      <alignment horizontal="center" vertical="center"/>
    </xf>
    <xf numFmtId="178" fontId="38" fillId="8" borderId="35" xfId="0" applyNumberFormat="1" applyFont="1" applyFill="1" applyBorder="1" applyAlignment="1">
      <alignment horizontal="center" vertical="center"/>
    </xf>
    <xf numFmtId="178" fontId="38" fillId="8" borderId="36" xfId="0" applyNumberFormat="1" applyFont="1" applyFill="1" applyBorder="1" applyAlignment="1">
      <alignment horizontal="center" vertical="center"/>
    </xf>
    <xf numFmtId="178" fontId="38" fillId="8" borderId="37" xfId="0" applyNumberFormat="1" applyFont="1" applyFill="1" applyBorder="1" applyAlignment="1">
      <alignment horizontal="center" vertical="center"/>
    </xf>
    <xf numFmtId="38" fontId="38" fillId="8" borderId="35" xfId="1" applyFont="1" applyFill="1" applyBorder="1" applyAlignment="1">
      <alignment horizontal="center" vertical="center"/>
    </xf>
    <xf numFmtId="38" fontId="38" fillId="8" borderId="36" xfId="1" applyFont="1" applyFill="1" applyBorder="1" applyAlignment="1">
      <alignment horizontal="center" vertical="center"/>
    </xf>
    <xf numFmtId="38" fontId="38" fillId="8" borderId="37" xfId="1" applyFont="1" applyFill="1" applyBorder="1" applyAlignment="1">
      <alignment horizontal="center" vertical="center"/>
    </xf>
    <xf numFmtId="38" fontId="38" fillId="8" borderId="23" xfId="1" applyFont="1" applyFill="1" applyBorder="1" applyAlignment="1">
      <alignment horizontal="center" vertical="center"/>
    </xf>
    <xf numFmtId="38" fontId="38" fillId="8" borderId="24" xfId="1" applyFont="1" applyFill="1" applyBorder="1" applyAlignment="1">
      <alignment horizontal="center" vertical="center"/>
    </xf>
    <xf numFmtId="0" fontId="19" fillId="8" borderId="30" xfId="0" applyFont="1" applyFill="1" applyBorder="1" applyAlignment="1">
      <alignment horizontal="center" vertical="center"/>
    </xf>
    <xf numFmtId="0" fontId="19" fillId="8" borderId="31" xfId="0" applyFont="1" applyFill="1" applyBorder="1" applyAlignment="1">
      <alignment horizontal="center" vertical="center"/>
    </xf>
    <xf numFmtId="0" fontId="19" fillId="8" borderId="18" xfId="0" applyFont="1" applyFill="1" applyBorder="1" applyAlignment="1">
      <alignment horizontal="center" vertical="center"/>
    </xf>
    <xf numFmtId="0" fontId="14" fillId="7" borderId="11" xfId="0" applyFont="1" applyFill="1" applyBorder="1" applyAlignment="1">
      <alignment horizontal="center" vertical="center" wrapText="1"/>
    </xf>
    <xf numFmtId="0" fontId="14" fillId="7" borderId="12"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7" borderId="53" xfId="0" applyFont="1" applyFill="1" applyBorder="1" applyAlignment="1">
      <alignment horizontal="center" vertical="center"/>
    </xf>
    <xf numFmtId="38" fontId="14" fillId="0" borderId="0" xfId="1" applyFont="1" applyBorder="1" applyAlignment="1">
      <alignment horizontal="center" vertical="center"/>
    </xf>
    <xf numFmtId="38" fontId="14" fillId="0" borderId="0" xfId="1" applyFont="1" applyBorder="1" applyAlignment="1">
      <alignment horizontal="right" vertical="center" indent="1"/>
    </xf>
    <xf numFmtId="178" fontId="38" fillId="8" borderId="16" xfId="0" applyNumberFormat="1" applyFont="1" applyFill="1" applyBorder="1" applyAlignment="1">
      <alignment horizontal="center" vertical="center"/>
    </xf>
    <xf numFmtId="178" fontId="38" fillId="8" borderId="9" xfId="0" applyNumberFormat="1" applyFont="1" applyFill="1" applyBorder="1" applyAlignment="1">
      <alignment horizontal="center" vertical="center"/>
    </xf>
    <xf numFmtId="178" fontId="38" fillId="8" borderId="34" xfId="0" applyNumberFormat="1" applyFont="1" applyFill="1" applyBorder="1" applyAlignment="1">
      <alignment horizontal="center" vertical="center"/>
    </xf>
    <xf numFmtId="38" fontId="38" fillId="8" borderId="16" xfId="1" applyFont="1" applyFill="1" applyBorder="1" applyAlignment="1">
      <alignment horizontal="center" vertical="center"/>
    </xf>
    <xf numFmtId="176" fontId="11" fillId="8" borderId="35" xfId="0" applyNumberFormat="1" applyFont="1" applyFill="1" applyBorder="1" applyAlignment="1" applyProtection="1">
      <alignment horizontal="center" vertical="center"/>
    </xf>
    <xf numFmtId="176" fontId="11" fillId="8" borderId="36" xfId="0" applyNumberFormat="1" applyFont="1" applyFill="1" applyBorder="1" applyAlignment="1" applyProtection="1">
      <alignment horizontal="center" vertical="center"/>
    </xf>
    <xf numFmtId="176" fontId="11" fillId="8" borderId="37" xfId="0" applyNumberFormat="1" applyFont="1" applyFill="1" applyBorder="1" applyAlignment="1" applyProtection="1">
      <alignment horizontal="center" vertical="center"/>
    </xf>
    <xf numFmtId="0" fontId="19" fillId="8" borderId="25" xfId="0" applyFont="1" applyFill="1" applyBorder="1" applyAlignment="1">
      <alignment horizontal="center" vertical="center"/>
    </xf>
    <xf numFmtId="0" fontId="19" fillId="8" borderId="2" xfId="0" applyFont="1" applyFill="1" applyBorder="1" applyAlignment="1">
      <alignment horizontal="center" vertical="center"/>
    </xf>
    <xf numFmtId="0" fontId="19" fillId="8" borderId="26" xfId="0" applyFont="1" applyFill="1" applyBorder="1" applyAlignment="1">
      <alignment horizontal="center" vertical="center"/>
    </xf>
    <xf numFmtId="0" fontId="19" fillId="8" borderId="54" xfId="0" applyFont="1" applyFill="1" applyBorder="1" applyAlignment="1">
      <alignment horizontal="center" vertical="center"/>
    </xf>
    <xf numFmtId="0" fontId="19" fillId="8" borderId="3" xfId="0" applyFont="1" applyFill="1" applyBorder="1" applyAlignment="1">
      <alignment horizontal="center" vertical="center"/>
    </xf>
    <xf numFmtId="0" fontId="19" fillId="8" borderId="55" xfId="0" applyFont="1" applyFill="1" applyBorder="1" applyAlignment="1">
      <alignment horizontal="center" vertical="center"/>
    </xf>
    <xf numFmtId="0" fontId="44" fillId="2" borderId="25" xfId="0" applyFont="1" applyFill="1" applyBorder="1" applyAlignment="1" applyProtection="1">
      <alignment horizontal="left" vertical="center"/>
      <protection locked="0"/>
    </xf>
    <xf numFmtId="0" fontId="44" fillId="2" borderId="2" xfId="0" applyFont="1" applyFill="1" applyBorder="1" applyAlignment="1" applyProtection="1">
      <alignment horizontal="left" vertical="center"/>
      <protection locked="0"/>
    </xf>
    <xf numFmtId="0" fontId="44" fillId="2" borderId="26" xfId="0" applyFont="1" applyFill="1" applyBorder="1" applyAlignment="1" applyProtection="1">
      <alignment horizontal="left" vertical="center"/>
      <protection locked="0"/>
    </xf>
    <xf numFmtId="0" fontId="44" fillId="2" borderId="54" xfId="0" applyFont="1" applyFill="1" applyBorder="1" applyAlignment="1" applyProtection="1">
      <alignment horizontal="left" vertical="center"/>
      <protection locked="0"/>
    </xf>
    <xf numFmtId="0" fontId="44" fillId="2" borderId="3" xfId="0" applyFont="1" applyFill="1" applyBorder="1" applyAlignment="1" applyProtection="1">
      <alignment horizontal="left" vertical="center"/>
      <protection locked="0"/>
    </xf>
    <xf numFmtId="0" fontId="44" fillId="2" borderId="55" xfId="0" applyFont="1" applyFill="1" applyBorder="1" applyAlignment="1" applyProtection="1">
      <alignment horizontal="left" vertical="center"/>
      <protection locked="0"/>
    </xf>
    <xf numFmtId="0" fontId="14" fillId="8" borderId="11" xfId="0" applyFont="1" applyFill="1" applyBorder="1" applyAlignment="1">
      <alignment horizontal="center" vertical="center"/>
    </xf>
    <xf numFmtId="0" fontId="14" fillId="8" borderId="12" xfId="0" applyFont="1" applyFill="1" applyBorder="1" applyAlignment="1">
      <alignment horizontal="center" vertical="center"/>
    </xf>
    <xf numFmtId="0" fontId="14" fillId="8" borderId="49" xfId="0" applyFont="1" applyFill="1" applyBorder="1" applyAlignment="1">
      <alignment horizontal="center" vertical="center"/>
    </xf>
    <xf numFmtId="0" fontId="14" fillId="8" borderId="22" xfId="0" applyFont="1" applyFill="1" applyBorder="1" applyAlignment="1">
      <alignment horizontal="center" vertical="center"/>
    </xf>
    <xf numFmtId="0" fontId="14" fillId="8" borderId="23" xfId="0" applyFont="1" applyFill="1" applyBorder="1" applyAlignment="1">
      <alignment horizontal="center" vertical="center"/>
    </xf>
    <xf numFmtId="0" fontId="14" fillId="8" borderId="24" xfId="0" applyFont="1" applyFill="1" applyBorder="1" applyAlignment="1">
      <alignment horizontal="center" vertical="center"/>
    </xf>
    <xf numFmtId="0" fontId="30" fillId="8" borderId="11" xfId="0" applyFont="1" applyFill="1" applyBorder="1" applyAlignment="1">
      <alignment horizontal="center" vertical="center"/>
    </xf>
    <xf numFmtId="0" fontId="30" fillId="8" borderId="12" xfId="0" applyFont="1" applyFill="1" applyBorder="1" applyAlignment="1">
      <alignment horizontal="center" vertical="center"/>
    </xf>
    <xf numFmtId="0" fontId="30" fillId="8" borderId="49" xfId="0" applyFont="1" applyFill="1" applyBorder="1" applyAlignment="1">
      <alignment horizontal="center" vertical="center"/>
    </xf>
    <xf numFmtId="0" fontId="30" fillId="8" borderId="22" xfId="0" applyFont="1" applyFill="1" applyBorder="1" applyAlignment="1">
      <alignment horizontal="center" vertical="center"/>
    </xf>
    <xf numFmtId="0" fontId="30" fillId="8" borderId="23" xfId="0" applyFont="1" applyFill="1" applyBorder="1" applyAlignment="1">
      <alignment horizontal="center" vertical="center"/>
    </xf>
    <xf numFmtId="0" fontId="30" fillId="8" borderId="24" xfId="0" applyFont="1" applyFill="1" applyBorder="1" applyAlignment="1">
      <alignment horizontal="center" vertical="center"/>
    </xf>
    <xf numFmtId="49" fontId="30" fillId="8" borderId="11" xfId="0" applyNumberFormat="1" applyFont="1" applyFill="1" applyBorder="1" applyAlignment="1">
      <alignment horizontal="center" vertical="center"/>
    </xf>
    <xf numFmtId="49" fontId="30" fillId="8" borderId="61" xfId="0" applyNumberFormat="1" applyFont="1" applyFill="1" applyBorder="1" applyAlignment="1">
      <alignment horizontal="center" vertical="center"/>
    </xf>
    <xf numFmtId="49" fontId="30" fillId="8" borderId="22" xfId="0" applyNumberFormat="1" applyFont="1" applyFill="1" applyBorder="1" applyAlignment="1">
      <alignment horizontal="center" vertical="center"/>
    </xf>
    <xf numFmtId="49" fontId="30" fillId="8" borderId="62" xfId="0" applyNumberFormat="1" applyFont="1" applyFill="1" applyBorder="1" applyAlignment="1">
      <alignment horizontal="center" vertical="center"/>
    </xf>
    <xf numFmtId="0" fontId="30" fillId="8" borderId="59" xfId="0" applyFont="1" applyFill="1" applyBorder="1" applyAlignment="1">
      <alignment horizontal="center" vertical="center"/>
    </xf>
    <xf numFmtId="0" fontId="30" fillId="8" borderId="60" xfId="0" applyFont="1" applyFill="1" applyBorder="1" applyAlignment="1">
      <alignment horizontal="center" vertical="center"/>
    </xf>
    <xf numFmtId="0" fontId="30" fillId="8" borderId="57" xfId="0" applyFont="1" applyFill="1" applyBorder="1" applyAlignment="1">
      <alignment horizontal="center" vertical="center"/>
    </xf>
    <xf numFmtId="0" fontId="30" fillId="8" borderId="58" xfId="0" applyFont="1" applyFill="1" applyBorder="1" applyAlignment="1">
      <alignment horizontal="center" vertical="center"/>
    </xf>
    <xf numFmtId="0" fontId="30" fillId="8" borderId="63" xfId="0" applyFont="1" applyFill="1" applyBorder="1" applyAlignment="1">
      <alignment horizontal="center" vertical="center"/>
    </xf>
    <xf numFmtId="0" fontId="30" fillId="8" borderId="64" xfId="0" applyFont="1" applyFill="1" applyBorder="1" applyAlignment="1">
      <alignment horizontal="center" vertical="center"/>
    </xf>
    <xf numFmtId="0" fontId="19" fillId="8" borderId="11" xfId="0" applyFont="1" applyFill="1" applyBorder="1" applyAlignment="1">
      <alignment horizontal="center" vertical="center"/>
    </xf>
    <xf numFmtId="0" fontId="19" fillId="8" borderId="12" xfId="0" applyFont="1" applyFill="1" applyBorder="1" applyAlignment="1">
      <alignment horizontal="center" vertical="center"/>
    </xf>
    <xf numFmtId="0" fontId="19" fillId="8" borderId="49" xfId="0" applyFont="1" applyFill="1" applyBorder="1" applyAlignment="1">
      <alignment horizontal="center" vertical="center"/>
    </xf>
    <xf numFmtId="38" fontId="32" fillId="8" borderId="9" xfId="1" applyFont="1" applyFill="1" applyBorder="1" applyAlignment="1">
      <alignment horizontal="center" vertical="center"/>
    </xf>
    <xf numFmtId="0" fontId="31" fillId="8" borderId="46" xfId="0" applyFont="1" applyFill="1" applyBorder="1" applyAlignment="1">
      <alignment horizontal="center" vertical="center"/>
    </xf>
    <xf numFmtId="0" fontId="31" fillId="8" borderId="47" xfId="0" applyFont="1" applyFill="1" applyBorder="1" applyAlignment="1">
      <alignment horizontal="center" vertical="center"/>
    </xf>
    <xf numFmtId="0" fontId="31" fillId="8" borderId="48" xfId="0" applyFont="1" applyFill="1" applyBorder="1" applyAlignment="1">
      <alignment horizontal="center" vertical="center"/>
    </xf>
    <xf numFmtId="0" fontId="44" fillId="2" borderId="11" xfId="0" applyFont="1" applyFill="1" applyBorder="1" applyAlignment="1" applyProtection="1">
      <alignment horizontal="left" vertical="center"/>
      <protection locked="0"/>
    </xf>
    <xf numFmtId="0" fontId="44" fillId="2" borderId="12" xfId="0" applyFont="1" applyFill="1" applyBorder="1" applyAlignment="1" applyProtection="1">
      <alignment horizontal="left" vertical="center"/>
      <protection locked="0"/>
    </xf>
    <xf numFmtId="0" fontId="44" fillId="2" borderId="49" xfId="0" applyFont="1" applyFill="1" applyBorder="1" applyAlignment="1" applyProtection="1">
      <alignment horizontal="left" vertical="center"/>
      <protection locked="0"/>
    </xf>
    <xf numFmtId="38" fontId="32" fillId="8" borderId="0" xfId="1" applyFont="1" applyFill="1" applyBorder="1" applyAlignment="1">
      <alignment horizontal="center" vertical="center"/>
    </xf>
    <xf numFmtId="38" fontId="32" fillId="8" borderId="25" xfId="0" applyNumberFormat="1" applyFont="1" applyFill="1" applyBorder="1" applyAlignment="1">
      <alignment horizontal="center" vertical="center"/>
    </xf>
    <xf numFmtId="0" fontId="32" fillId="8" borderId="2" xfId="0" applyFont="1" applyFill="1" applyBorder="1" applyAlignment="1">
      <alignment horizontal="center" vertical="center"/>
    </xf>
    <xf numFmtId="38" fontId="32" fillId="8" borderId="2" xfId="0" applyNumberFormat="1" applyFont="1" applyFill="1" applyBorder="1" applyAlignment="1">
      <alignment horizontal="center" vertical="center"/>
    </xf>
    <xf numFmtId="0" fontId="16" fillId="8" borderId="2" xfId="0" applyFont="1" applyFill="1" applyBorder="1" applyAlignment="1">
      <alignment horizontal="center" vertical="center"/>
    </xf>
    <xf numFmtId="0" fontId="31" fillId="8" borderId="25" xfId="0" applyFont="1" applyFill="1" applyBorder="1" applyAlignment="1">
      <alignment horizontal="center" vertical="center"/>
    </xf>
    <xf numFmtId="0" fontId="31" fillId="8" borderId="2" xfId="0" applyFont="1" applyFill="1" applyBorder="1" applyAlignment="1">
      <alignment horizontal="center" vertical="center"/>
    </xf>
    <xf numFmtId="0" fontId="31" fillId="8" borderId="26" xfId="0" applyFont="1" applyFill="1" applyBorder="1" applyAlignment="1">
      <alignment horizontal="center" vertical="center"/>
    </xf>
    <xf numFmtId="0" fontId="31" fillId="8" borderId="54" xfId="0" applyFont="1" applyFill="1" applyBorder="1" applyAlignment="1">
      <alignment horizontal="center" vertical="center"/>
    </xf>
    <xf numFmtId="0" fontId="31" fillId="8" borderId="3" xfId="0" applyFont="1" applyFill="1" applyBorder="1" applyAlignment="1">
      <alignment horizontal="center" vertical="center"/>
    </xf>
    <xf numFmtId="0" fontId="31" fillId="8" borderId="55" xfId="0" applyFont="1" applyFill="1" applyBorder="1" applyAlignment="1">
      <alignment horizontal="center" vertical="center"/>
    </xf>
    <xf numFmtId="38" fontId="19" fillId="8" borderId="0" xfId="1" applyFont="1" applyFill="1" applyBorder="1" applyAlignment="1">
      <alignment horizontal="center" vertical="center"/>
    </xf>
    <xf numFmtId="38" fontId="14" fillId="8" borderId="0" xfId="1" applyFont="1" applyFill="1" applyBorder="1" applyAlignment="1">
      <alignment horizontal="center" vertical="center"/>
    </xf>
    <xf numFmtId="0" fontId="19" fillId="8" borderId="0" xfId="0" applyFont="1" applyFill="1" applyBorder="1" applyAlignment="1">
      <alignment horizontal="center" vertical="center"/>
    </xf>
    <xf numFmtId="38" fontId="32" fillId="8" borderId="25" xfId="1" applyFont="1" applyFill="1" applyBorder="1" applyAlignment="1">
      <alignment horizontal="center" vertical="center"/>
    </xf>
    <xf numFmtId="38" fontId="32" fillId="8" borderId="2" xfId="1" applyFont="1" applyFill="1" applyBorder="1" applyAlignment="1">
      <alignment horizontal="center" vertical="center"/>
    </xf>
    <xf numFmtId="38" fontId="19" fillId="8" borderId="2" xfId="1" applyFont="1" applyFill="1" applyBorder="1" applyAlignment="1">
      <alignment horizontal="center" vertical="center"/>
    </xf>
    <xf numFmtId="38" fontId="14" fillId="8" borderId="2" xfId="1" applyFont="1" applyFill="1" applyBorder="1" applyAlignment="1">
      <alignment horizontal="center" vertical="center"/>
    </xf>
    <xf numFmtId="38" fontId="32" fillId="8" borderId="16" xfId="1" applyFont="1" applyFill="1" applyBorder="1" applyAlignment="1">
      <alignment horizontal="center" vertical="center"/>
    </xf>
    <xf numFmtId="0" fontId="19" fillId="8" borderId="46" xfId="0" applyFont="1" applyFill="1" applyBorder="1" applyAlignment="1">
      <alignment horizontal="center" vertical="center"/>
    </xf>
    <xf numFmtId="0" fontId="19" fillId="8" borderId="47" xfId="0" applyFont="1" applyFill="1" applyBorder="1" applyAlignment="1">
      <alignment horizontal="center" vertical="center"/>
    </xf>
    <xf numFmtId="0" fontId="19" fillId="8" borderId="48" xfId="0" applyFont="1" applyFill="1" applyBorder="1" applyAlignment="1">
      <alignment horizontal="center" vertical="center"/>
    </xf>
    <xf numFmtId="0" fontId="19" fillId="8"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31" fillId="8" borderId="22" xfId="0" applyFont="1" applyFill="1" applyBorder="1" applyAlignment="1">
      <alignment horizontal="center" vertical="center"/>
    </xf>
    <xf numFmtId="0" fontId="31" fillId="8" borderId="23" xfId="0" applyFont="1" applyFill="1" applyBorder="1" applyAlignment="1">
      <alignment horizontal="center" vertical="center"/>
    </xf>
    <xf numFmtId="0" fontId="31" fillId="8" borderId="24" xfId="0" applyFont="1" applyFill="1" applyBorder="1" applyAlignment="1">
      <alignment horizontal="center" vertical="center"/>
    </xf>
    <xf numFmtId="0" fontId="16" fillId="8" borderId="23" xfId="0" applyFont="1" applyFill="1" applyBorder="1" applyAlignment="1">
      <alignment horizontal="center" vertical="center" wrapText="1"/>
    </xf>
    <xf numFmtId="0" fontId="31" fillId="8" borderId="27" xfId="0" applyFont="1" applyFill="1" applyBorder="1" applyAlignment="1">
      <alignment horizontal="center" vertical="center"/>
    </xf>
    <xf numFmtId="0" fontId="31" fillId="8" borderId="28" xfId="0" applyFont="1" applyFill="1" applyBorder="1" applyAlignment="1">
      <alignment horizontal="center" vertical="center"/>
    </xf>
    <xf numFmtId="0" fontId="31" fillId="8" borderId="29" xfId="0" applyFont="1" applyFill="1" applyBorder="1" applyAlignment="1">
      <alignment horizontal="center" vertical="center"/>
    </xf>
    <xf numFmtId="38" fontId="16" fillId="8" borderId="9" xfId="1" applyFont="1" applyFill="1" applyBorder="1" applyAlignment="1">
      <alignment horizontal="center" vertical="center"/>
    </xf>
    <xf numFmtId="0" fontId="44" fillId="2" borderId="22" xfId="0" applyFont="1" applyFill="1" applyBorder="1" applyAlignment="1" applyProtection="1">
      <alignment horizontal="left" vertical="center"/>
      <protection locked="0"/>
    </xf>
    <xf numFmtId="0" fontId="44" fillId="2" borderId="23" xfId="0" applyFont="1" applyFill="1" applyBorder="1" applyAlignment="1" applyProtection="1">
      <alignment horizontal="left" vertical="center"/>
      <protection locked="0"/>
    </xf>
    <xf numFmtId="0" fontId="44" fillId="2" borderId="24"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CCCC"/>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78</xdr:col>
          <xdr:colOff>85725</xdr:colOff>
          <xdr:row>6</xdr:row>
          <xdr:rowOff>200025</xdr:rowOff>
        </xdr:from>
        <xdr:to>
          <xdr:col>95</xdr:col>
          <xdr:colOff>342900</xdr:colOff>
          <xdr:row>15</xdr:row>
          <xdr:rowOff>295275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85725</xdr:colOff>
          <xdr:row>4</xdr:row>
          <xdr:rowOff>409575</xdr:rowOff>
        </xdr:from>
        <xdr:to>
          <xdr:col>118</xdr:col>
          <xdr:colOff>66675</xdr:colOff>
          <xdr:row>15</xdr:row>
          <xdr:rowOff>285750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L55"/>
  <sheetViews>
    <sheetView showGridLines="0" topLeftCell="B1" zoomScaleNormal="100" workbookViewId="0">
      <selection activeCell="AE17" sqref="AE17"/>
    </sheetView>
  </sheetViews>
  <sheetFormatPr defaultRowHeight="19.5"/>
  <cols>
    <col min="1" max="1" width="2.625" style="94" customWidth="1"/>
    <col min="2" max="59" width="2.625" style="3" customWidth="1"/>
    <col min="60" max="63" width="2.625" style="15" customWidth="1"/>
    <col min="64" max="89" width="2.625" style="3" customWidth="1"/>
    <col min="90" max="90" width="12.75" style="3" customWidth="1"/>
    <col min="91" max="91" width="19.5" style="3" customWidth="1"/>
    <col min="92" max="94" width="13.625" style="3" customWidth="1"/>
    <col min="95" max="95" width="14.875" style="3" customWidth="1"/>
    <col min="96" max="96" width="13.625" style="3" customWidth="1"/>
    <col min="97" max="97" width="11.625" style="3" customWidth="1"/>
    <col min="98" max="98" width="21.375" style="3" customWidth="1"/>
    <col min="99" max="100" width="15.625" style="3" customWidth="1"/>
    <col min="101" max="116" width="9" style="3"/>
    <col min="117" max="124" width="13.625" style="3" customWidth="1"/>
    <col min="125" max="16384" width="9" style="3"/>
  </cols>
  <sheetData>
    <row r="1" spans="1:168" ht="44.25">
      <c r="B1" s="1"/>
      <c r="C1" s="36" t="s">
        <v>53</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2"/>
      <c r="BI1" s="2"/>
      <c r="BJ1" s="2"/>
      <c r="BK1" s="2"/>
      <c r="BL1" s="1"/>
      <c r="BM1" s="1"/>
      <c r="BN1" s="1"/>
      <c r="BO1" s="1"/>
      <c r="BP1" s="1"/>
      <c r="BQ1" s="1"/>
      <c r="BR1" s="1"/>
      <c r="BS1" s="1"/>
      <c r="BT1" s="1"/>
      <c r="BU1" s="1"/>
      <c r="BV1" s="1"/>
      <c r="BW1" s="1"/>
      <c r="BX1" s="1"/>
      <c r="BY1" s="1"/>
      <c r="BZ1" s="1"/>
      <c r="CA1" s="1"/>
    </row>
    <row r="2" spans="1:168" ht="21.75" customHeight="1">
      <c r="C2" s="32"/>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168" ht="21.75" customHeight="1">
      <c r="A3" s="94" t="s">
        <v>48</v>
      </c>
      <c r="B3" s="92" t="s">
        <v>115</v>
      </c>
      <c r="C3" s="93"/>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1"/>
      <c r="AL3" s="1"/>
      <c r="AM3" s="1"/>
      <c r="AN3" s="1"/>
      <c r="AO3" s="1"/>
      <c r="AP3" s="1"/>
      <c r="AQ3" s="1"/>
      <c r="AR3" s="1"/>
      <c r="AS3" s="1"/>
      <c r="AT3" s="1"/>
      <c r="AU3" s="1"/>
      <c r="AV3" s="1"/>
      <c r="AW3" s="1"/>
      <c r="AX3" s="1"/>
      <c r="AY3" s="1"/>
      <c r="AZ3" s="1"/>
      <c r="BA3" s="1"/>
      <c r="BB3" s="1"/>
      <c r="BC3" s="1"/>
      <c r="BD3" s="1"/>
      <c r="BE3" s="1"/>
      <c r="BF3" s="1"/>
    </row>
    <row r="4" spans="1:168" ht="21.75" customHeight="1" thickBot="1">
      <c r="A4" s="94" t="s">
        <v>49</v>
      </c>
      <c r="B4" s="143" t="s">
        <v>116</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
      <c r="AL4" s="1"/>
      <c r="AM4" s="1"/>
      <c r="AN4" s="1"/>
      <c r="AO4" s="1"/>
      <c r="AP4" s="1"/>
      <c r="AQ4" s="1"/>
      <c r="AR4" s="1"/>
      <c r="AS4" s="1"/>
      <c r="AT4" s="1"/>
      <c r="AU4" s="1"/>
      <c r="AV4" s="1"/>
      <c r="AW4" s="1"/>
      <c r="AX4" s="1"/>
      <c r="AY4" s="1"/>
      <c r="AZ4" s="1"/>
      <c r="BA4" s="1"/>
      <c r="BB4" s="1"/>
      <c r="BC4" s="1"/>
      <c r="BD4" s="1"/>
      <c r="BE4" s="1"/>
      <c r="BF4" s="1"/>
      <c r="BG4" s="1"/>
      <c r="BH4" s="2"/>
      <c r="BI4" s="2"/>
      <c r="BJ4" s="2"/>
      <c r="BK4" s="2"/>
      <c r="BL4" s="1"/>
      <c r="BM4" s="1"/>
      <c r="BN4" s="1"/>
      <c r="BO4" s="1"/>
      <c r="BP4" s="1"/>
      <c r="BQ4" s="1"/>
      <c r="BR4" s="1"/>
      <c r="BS4" s="1"/>
      <c r="BT4" s="1"/>
      <c r="BU4" s="1"/>
      <c r="BV4" s="1"/>
      <c r="BW4" s="1"/>
      <c r="BX4" s="1"/>
      <c r="BY4" s="1"/>
      <c r="BZ4" s="1"/>
      <c r="CA4" s="1"/>
    </row>
    <row r="5" spans="1:168" ht="30" customHeight="1" thickBot="1">
      <c r="A5" s="144" t="s">
        <v>132</v>
      </c>
      <c r="B5" s="276" t="s">
        <v>137</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1"/>
      <c r="AL5" s="202"/>
      <c r="AM5" s="203"/>
      <c r="AN5" s="203"/>
      <c r="AO5" s="204"/>
      <c r="AP5" s="202" t="s">
        <v>87</v>
      </c>
      <c r="AQ5" s="203"/>
      <c r="AR5" s="203"/>
      <c r="AS5" s="203"/>
      <c r="AT5" s="203"/>
      <c r="AU5" s="203"/>
      <c r="AV5" s="203"/>
      <c r="AW5" s="203"/>
      <c r="AX5" s="203"/>
      <c r="AY5" s="203"/>
      <c r="AZ5" s="203"/>
      <c r="BA5" s="204"/>
      <c r="BB5" s="202" t="s">
        <v>88</v>
      </c>
      <c r="BC5" s="203"/>
      <c r="BD5" s="203"/>
      <c r="BE5" s="203"/>
      <c r="BF5" s="203"/>
      <c r="BG5" s="203"/>
      <c r="BH5" s="203"/>
      <c r="BI5" s="203"/>
      <c r="BJ5" s="203"/>
      <c r="BK5" s="203"/>
      <c r="BL5" s="203"/>
      <c r="BM5" s="204"/>
      <c r="BN5" s="202" t="s">
        <v>90</v>
      </c>
      <c r="BO5" s="203"/>
      <c r="BP5" s="203"/>
      <c r="BQ5" s="203"/>
      <c r="BR5" s="203"/>
      <c r="BS5" s="203"/>
      <c r="BT5" s="203"/>
      <c r="BU5" s="203"/>
      <c r="BV5" s="203"/>
      <c r="BW5" s="203"/>
      <c r="BX5" s="203"/>
      <c r="BY5" s="204"/>
      <c r="BZ5" s="202" t="s">
        <v>89</v>
      </c>
      <c r="CA5" s="203"/>
      <c r="CB5" s="203"/>
      <c r="CC5" s="203"/>
      <c r="CD5" s="203"/>
      <c r="CE5" s="203"/>
      <c r="CF5" s="203"/>
      <c r="CG5" s="203"/>
      <c r="CH5" s="203"/>
      <c r="CI5" s="203"/>
      <c r="CJ5" s="203"/>
      <c r="CK5" s="204"/>
      <c r="CL5" s="2" t="s">
        <v>60</v>
      </c>
      <c r="CM5" s="102" t="s">
        <v>66</v>
      </c>
      <c r="CN5" s="102" t="s">
        <v>67</v>
      </c>
      <c r="CO5" s="102" t="s">
        <v>68</v>
      </c>
      <c r="CP5" s="96" t="s">
        <v>64</v>
      </c>
      <c r="CQ5" s="102" t="s">
        <v>69</v>
      </c>
      <c r="CR5" s="96" t="s">
        <v>65</v>
      </c>
      <c r="CS5" s="2" t="s">
        <v>59</v>
      </c>
      <c r="CT5" s="96" t="s">
        <v>70</v>
      </c>
      <c r="CU5" s="1" t="s">
        <v>26</v>
      </c>
      <c r="CV5" s="1" t="s">
        <v>134</v>
      </c>
      <c r="CW5" s="1"/>
      <c r="CX5" s="1"/>
      <c r="CY5" s="1"/>
      <c r="DA5" s="1"/>
      <c r="DJ5" s="1"/>
      <c r="DK5" s="1"/>
      <c r="DL5" s="35"/>
      <c r="DM5" s="1" t="s">
        <v>113</v>
      </c>
      <c r="DN5" s="1"/>
      <c r="DO5" s="1"/>
      <c r="DP5" s="1"/>
      <c r="DQ5" s="1" t="s">
        <v>114</v>
      </c>
      <c r="DR5" s="1"/>
      <c r="DS5" s="1"/>
      <c r="DV5" s="1"/>
      <c r="DW5" s="1"/>
      <c r="DY5" s="1"/>
      <c r="DZ5" s="1"/>
      <c r="EA5" s="1"/>
      <c r="EB5" s="1"/>
      <c r="EC5" s="1"/>
      <c r="ED5" s="1"/>
      <c r="EE5" s="2"/>
      <c r="EF5" s="2"/>
      <c r="EG5" s="2"/>
      <c r="EH5" s="2"/>
      <c r="EI5" s="1"/>
      <c r="EJ5" s="1"/>
      <c r="EK5" s="1"/>
      <c r="EL5" s="1"/>
      <c r="EM5" s="1"/>
      <c r="EN5" s="1"/>
      <c r="EO5" s="1"/>
      <c r="EP5" s="1"/>
      <c r="EQ5" s="1"/>
      <c r="ER5" s="1"/>
      <c r="ES5" s="1"/>
      <c r="ET5" s="1"/>
      <c r="EV5" s="1"/>
      <c r="EW5" s="1"/>
      <c r="EX5" s="1"/>
    </row>
    <row r="6" spans="1:168" ht="21.75" customHeight="1">
      <c r="A6" s="141"/>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1"/>
      <c r="AL6" s="273" t="s">
        <v>23</v>
      </c>
      <c r="AM6" s="274"/>
      <c r="AN6" s="274"/>
      <c r="AO6" s="275"/>
      <c r="AP6" s="286">
        <f>試算シート!G21</f>
        <v>0</v>
      </c>
      <c r="AQ6" s="287"/>
      <c r="AR6" s="287"/>
      <c r="AS6" s="287"/>
      <c r="AT6" s="287"/>
      <c r="AU6" s="287"/>
      <c r="AV6" s="287"/>
      <c r="AW6" s="287"/>
      <c r="AX6" s="287"/>
      <c r="AY6" s="287"/>
      <c r="AZ6" s="287"/>
      <c r="BA6" s="288"/>
      <c r="BB6" s="205">
        <f>試算シート!R21</f>
        <v>0</v>
      </c>
      <c r="BC6" s="206"/>
      <c r="BD6" s="206"/>
      <c r="BE6" s="206"/>
      <c r="BF6" s="206"/>
      <c r="BG6" s="206"/>
      <c r="BH6" s="206"/>
      <c r="BI6" s="206"/>
      <c r="BJ6" s="206"/>
      <c r="BK6" s="206"/>
      <c r="BL6" s="206"/>
      <c r="BM6" s="207"/>
      <c r="BN6" s="205">
        <f>試算シート!AA21</f>
        <v>0</v>
      </c>
      <c r="BO6" s="206"/>
      <c r="BP6" s="206"/>
      <c r="BQ6" s="206"/>
      <c r="BR6" s="206"/>
      <c r="BS6" s="206"/>
      <c r="BT6" s="206"/>
      <c r="BU6" s="206"/>
      <c r="BV6" s="206"/>
      <c r="BW6" s="206"/>
      <c r="BX6" s="206"/>
      <c r="BY6" s="207"/>
      <c r="BZ6" s="205">
        <f>試算シート!AJ21</f>
        <v>0</v>
      </c>
      <c r="CA6" s="206"/>
      <c r="CB6" s="206"/>
      <c r="CC6" s="206"/>
      <c r="CD6" s="206"/>
      <c r="CE6" s="206"/>
      <c r="CF6" s="206"/>
      <c r="CG6" s="206"/>
      <c r="CH6" s="206"/>
      <c r="CI6" s="206"/>
      <c r="CJ6" s="206"/>
      <c r="CK6" s="207"/>
      <c r="CL6" s="98">
        <f>IF(BB6&lt;551000,0,IF(BB6&lt;1619000,BB6-550000,IF(BB6&lt;1620000,1069000,IF(BB6&lt;1622000,1070000,IF(BB6&lt;1624000,1072000,IF(BB6&lt;1628000,1074000,IF(BB6&lt;1800000,ROUNDDOWN(BB6/4,-3)*4*0.6+100000,IF(BB6&lt;3600000,ROUNDDOWN(BB6/4,-3)*4*0.7-80000,IF(BB6&lt;6600000,ROUNDDOWN(BB6/4,-3)*4*0.8-440000,IF(BB6&lt;8500000,BB6*0.9-1100000,BB6-1950000))))))))))</f>
        <v>0</v>
      </c>
      <c r="CM6" s="98">
        <f>BZ6+CL6</f>
        <v>0</v>
      </c>
      <c r="CN6" s="98">
        <f>IF(AND(CM6&lt;=10000000,BN6&lt;600001),0,IF(AND(CM6&lt;=10000000,BN6&lt;1300000),BN6-600000,IF(AND(CM6&lt;=10000000,BN6&lt;4100000),ROUNDDOWN(BN6*0.75,0)-275000,IF(AND(CM6&lt;=10000000,BN6&lt;7700000),ROUNDDOWN(BN6*0.85,0)-685000,IF(AND(CM6&lt;=10000000,BN6&lt;10000000),ROUNDDOWN(BN6*0.95,0)-1455000,IF(AND(CM6&lt;=10000000,10000000&lt;=BN6),BN6-1955000,IF(AND(CM6&lt;=20000000,BN6&lt;500001),0,IF(AND(CM6&lt;=20000000,BN6&lt;1300000),BN6-500000,IF(AND(CM6&lt;=20000000,BN6&lt;4100000),ROUNDDOWN(BN6*0.75,0)-175000,IF(AND(CM6&lt;=20000000,BN6&lt;7700000),ROUNDDOWN(BN6*0.85,0)-585000,IF(AND(CM6&lt;=20000000,BN6&lt;10000000),ROUNDDOWN(BN6*0.95,0)-1355000,IF(AND(CM6&lt;=20000000,10000000&lt;=BN6),BN6-1855000,IF(AND(20000000&lt;CM6,BN6&lt;400001),0,IF(AND(20000000&lt;CM6,BN6&lt;1300000),BN6-400000,IF(AND(20000000&lt;CM6,BN6&lt;4100000),ROUNDDOWN(BN6*0.75,0)-75000,IF(AND(20000000&lt;CM6,BN6&lt;7700000),ROUNDDOWN(BN6*0.85,0)-485000,IF(AND(20000000&lt;CM6,BN6&lt;10000000),ROUNDDOWN(BN6*0.95,0)-1255000,IF(AND(20000000&lt;CM6,10000000&lt;=BN6),BN6-1755000))))))))))))))))))</f>
        <v>0</v>
      </c>
      <c r="CO6" s="98">
        <f>IF(AND(CM6&lt;=10000000,BN6&lt;1100001),0,IF(AND(CM6&lt;=10000000,BN6&lt;3300000),BN6-1100000,IF(AND(CM6&lt;=10000000,BN6&lt;4100000),ROUNDDOWN(BN6*0.75,0)-275000,IF(AND(CM6&lt;=10000000,BN6&lt;7700000),ROUNDDOWN(BN6*0.85,0)-685000,IF(AND(CM6&lt;=10000000,BN6&lt;10000000),ROUNDDOWN(BN6*0.95,0)-1455000,IF(AND(CM6&lt;=10000000,10000000&lt;=BN6),BN6-1955000,IF(AND(CM6&lt;=20000000,BN6&lt;1000001),0,IF(AND(CM6&lt;=20000000,BN6&lt;3300000),BN6-1000000,IF(AND(CM6&lt;=20000000,BN6&lt;4100000),ROUNDDOWN(BN6*0.75,0)-175000,IF(AND(CM6&lt;=20000000,BN6&lt;7700000),ROUNDDOWN(BN6*0.85,0)-585000,IF(AND(CM6&lt;=20000000,BN6&lt;10000000),ROUNDDOWN(BN6*0.95,0)-1355000,IF(AND(CM6&lt;=20000000,10000000&lt;=BN6),BN6-1855000,IF(AND(20000000&lt;CM6,BN6&lt;900001),0,IF(AND(20000000&lt;CM6,BN6&lt;3300000),BN6-900000,IF(AND(20000000&lt;CM6,BN6&lt;4100000),ROUNDDOWN(BN6*0.75,0)-75000,IF(AND(20000000&lt;CM6,BN6&lt;7700000),ROUNDDOWN(BN6*0.85,0)-485000,IF(AND(20000000&lt;CM6,BN6&lt;10000000),ROUNDDOWN(BN6*0.95,0)-1255000,IF(AND(20000000&lt;CM6,10000000&lt;=BN6),BN6-1755000))))))))))))))))))</f>
        <v>0</v>
      </c>
      <c r="CP6" s="98">
        <f>IF(OR(AP6="①　65歳以上の方",AP6="⑧　加入しない（65歳以上の方）"),CO6,CN6)</f>
        <v>0</v>
      </c>
      <c r="CQ6" s="98">
        <f>IF(AND(AP6="①　65歳以上の方",CP6-150000&gt;0),CP6-150000,IF(AND(AP6="⑧　加入しない（65歳以上の方）",CP6-150000&gt;0),CP6-150000,IF(AND(AP6="①　65歳以上の方",CP6-150000&lt;=0),0,IF(AND(AP6="⑧　加入しない（65歳以上の方）",CP6-150000&lt;=0),0,CP6))))</f>
        <v>0</v>
      </c>
      <c r="CR6" s="98">
        <f>CM6+CP6</f>
        <v>0</v>
      </c>
      <c r="CS6" s="98">
        <f>IF(CR6&lt;=24000000,430000,IF(CR6&lt;=24500000,290000,IF(CR6&lt;=25000000,150000,0)))</f>
        <v>430000</v>
      </c>
      <c r="CT6" s="98">
        <f>IF(CM6+CQ6&gt;0,CM6+CQ6,0)</f>
        <v>0</v>
      </c>
      <c r="CU6" s="98">
        <f>IF(CR6-(CV7+CV8+CV9+CV10+CV11+CV12+CV13+CV14+CV15)-CS6&gt;0,CR6-(CV7+CV8+CV9+CV10+CV11+CV12+CV13+CV14+CV15)-CS6,0)</f>
        <v>0</v>
      </c>
      <c r="CV6" s="98"/>
      <c r="CW6" s="188" t="str">
        <f>IF(OR(AP6="③　16歳以上19歳未満の子ども",AP6="④　16歳未満の子ども（⑤　未就学児を除く）",AP6="⑤　未就学児（生年月日が平成30年４月２日以降の子ども）"),DM16,"")</f>
        <v/>
      </c>
      <c r="CX6" s="1"/>
      <c r="CY6" s="1"/>
      <c r="CZ6" s="1"/>
      <c r="DA6" s="1"/>
      <c r="DB6" s="1"/>
      <c r="DC6" s="1"/>
      <c r="DD6" s="1"/>
      <c r="DE6" s="1"/>
      <c r="DF6" s="1"/>
      <c r="DG6" s="1"/>
      <c r="DH6" s="1"/>
      <c r="DI6" s="1"/>
      <c r="DJ6" s="1"/>
      <c r="DK6" s="1"/>
      <c r="DL6" s="1"/>
      <c r="DM6" s="26" t="s">
        <v>63</v>
      </c>
      <c r="DQ6" s="26" t="s">
        <v>63</v>
      </c>
      <c r="DX6" s="1"/>
      <c r="DY6" s="1"/>
      <c r="DZ6" s="1"/>
      <c r="EA6" s="1"/>
      <c r="EB6" s="1"/>
      <c r="EC6" s="1"/>
      <c r="ED6" s="1"/>
      <c r="EE6" s="1"/>
      <c r="EF6" s="1"/>
      <c r="EG6" s="1"/>
      <c r="EJ6" s="1"/>
      <c r="EK6" s="1"/>
      <c r="EM6" s="1"/>
      <c r="EN6" s="1"/>
      <c r="EO6" s="1"/>
      <c r="EP6" s="1"/>
      <c r="EQ6" s="1"/>
      <c r="ER6" s="1"/>
      <c r="ES6" s="2"/>
      <c r="ET6" s="2"/>
      <c r="EU6" s="2"/>
      <c r="EV6" s="2"/>
      <c r="EW6" s="1"/>
      <c r="EX6" s="1"/>
      <c r="EY6" s="1"/>
      <c r="EZ6" s="1"/>
      <c r="FA6" s="1"/>
      <c r="FB6" s="1"/>
      <c r="FC6" s="1"/>
      <c r="FD6" s="1"/>
      <c r="FE6" s="1"/>
      <c r="FF6" s="1"/>
      <c r="FG6" s="1"/>
      <c r="FH6" s="1"/>
      <c r="FJ6" s="1"/>
      <c r="FK6" s="1"/>
      <c r="FL6" s="1"/>
    </row>
    <row r="7" spans="1:168" ht="21.75" customHeight="1">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1"/>
      <c r="AL7" s="245" t="s">
        <v>24</v>
      </c>
      <c r="AM7" s="195"/>
      <c r="AN7" s="195"/>
      <c r="AO7" s="246"/>
      <c r="AP7" s="239">
        <f>試算シート!G23</f>
        <v>0</v>
      </c>
      <c r="AQ7" s="240"/>
      <c r="AR7" s="240"/>
      <c r="AS7" s="240"/>
      <c r="AT7" s="240"/>
      <c r="AU7" s="240"/>
      <c r="AV7" s="240"/>
      <c r="AW7" s="240"/>
      <c r="AX7" s="240"/>
      <c r="AY7" s="240"/>
      <c r="AZ7" s="240"/>
      <c r="BA7" s="241"/>
      <c r="BB7" s="192">
        <f>試算シート!R23</f>
        <v>0</v>
      </c>
      <c r="BC7" s="193"/>
      <c r="BD7" s="193"/>
      <c r="BE7" s="193"/>
      <c r="BF7" s="193"/>
      <c r="BG7" s="193"/>
      <c r="BH7" s="193"/>
      <c r="BI7" s="193"/>
      <c r="BJ7" s="193"/>
      <c r="BK7" s="193"/>
      <c r="BL7" s="193"/>
      <c r="BM7" s="194"/>
      <c r="BN7" s="192">
        <f>試算シート!AA23</f>
        <v>0</v>
      </c>
      <c r="BO7" s="193"/>
      <c r="BP7" s="193"/>
      <c r="BQ7" s="193"/>
      <c r="BR7" s="193"/>
      <c r="BS7" s="193"/>
      <c r="BT7" s="193"/>
      <c r="BU7" s="193"/>
      <c r="BV7" s="193"/>
      <c r="BW7" s="193"/>
      <c r="BX7" s="193"/>
      <c r="BY7" s="194"/>
      <c r="BZ7" s="192">
        <f>試算シート!AJ23</f>
        <v>0</v>
      </c>
      <c r="CA7" s="193"/>
      <c r="CB7" s="193"/>
      <c r="CC7" s="193"/>
      <c r="CD7" s="193"/>
      <c r="CE7" s="193"/>
      <c r="CF7" s="193"/>
      <c r="CG7" s="193"/>
      <c r="CH7" s="193"/>
      <c r="CI7" s="193"/>
      <c r="CJ7" s="193"/>
      <c r="CK7" s="194"/>
      <c r="CL7" s="98">
        <f t="shared" ref="CL7:CL15" si="0">IF(BB7&lt;551000,0,IF(BB7&lt;1619000,BB7-550000,IF(BB7&lt;1620000,1069000,IF(BB7&lt;1622000,1070000,IF(BB7&lt;1624000,1072000,IF(BB7&lt;1628000,1074000,IF(BB7&lt;1800000,ROUNDDOWN(BB7/4,-3)*4*0.6+100000,IF(BB7&lt;3600000,ROUNDDOWN(BB7/4,-3)*4*0.7-80000,IF(BB7&lt;6600000,ROUNDDOWN(BB7/4,-3)*4*0.8-440000,IF(BB7&lt;8500000,BB7*0.9-1100000,BB7-1950000))))))))))</f>
        <v>0</v>
      </c>
      <c r="CM7" s="98">
        <f t="shared" ref="CM7:CM15" si="1">BZ7+CL7</f>
        <v>0</v>
      </c>
      <c r="CN7" s="98">
        <f t="shared" ref="CN7:CN15" si="2">IF(AND(CM7&lt;=10000000,BN7&lt;600001),0,IF(AND(CM7&lt;=10000000,BN7&lt;1300000),BN7-600000,IF(AND(CM7&lt;=10000000,BN7&lt;4100000),ROUNDDOWN(BN7*0.75,0)-275000,IF(AND(CM7&lt;=10000000,BN7&lt;7700000),ROUNDDOWN(BN7*0.85,0)-685000,IF(AND(CM7&lt;=10000000,BN7&lt;10000000),ROUNDDOWN(BN7*0.95,0)-1455000,IF(AND(CM7&lt;=10000000,10000000&lt;=BN7),BN7-1955000,IF(AND(CM7&lt;=20000000,BN7&lt;500001),0,IF(AND(CM7&lt;=20000000,BN7&lt;1300000),BN7-500000,IF(AND(CM7&lt;=20000000,BN7&lt;4100000),ROUNDDOWN(BN7*0.75,0)-175000,IF(AND(CM7&lt;=20000000,BN7&lt;7700000),ROUNDDOWN(BN7*0.85,0)-585000,IF(AND(CM7&lt;=20000000,BN7&lt;10000000),ROUNDDOWN(BN7*0.95,0)-1355000,IF(AND(CM7&lt;=20000000,10000000&lt;=BN7),BN7-1855000,IF(AND(20000000&lt;CM7,BN7&lt;400001),0,IF(AND(20000000&lt;CM7,BN7&lt;1300000),BN7-400000,IF(AND(20000000&lt;CM7,BN7&lt;4100000),ROUNDDOWN(BN7*0.75,0)-75000,IF(AND(20000000&lt;CM7,BN7&lt;7700000),ROUNDDOWN(BN7*0.85,0)-485000,IF(AND(20000000&lt;CM7,BN7&lt;10000000),ROUNDDOWN(BN7*0.95,0)-1255000,IF(AND(20000000&lt;CM7,10000000&lt;=BN7),BN7-1755000))))))))))))))))))</f>
        <v>0</v>
      </c>
      <c r="CO7" s="98">
        <f t="shared" ref="CO7:CO15" si="3">IF(AND(CM7&lt;=10000000,BN7&lt;1100001),0,IF(AND(CM7&lt;=10000000,BN7&lt;3300000),BN7-1100000,IF(AND(CM7&lt;=10000000,BN7&lt;4100000),ROUNDDOWN(BN7*0.75,0)-275000,IF(AND(CM7&lt;=10000000,BN7&lt;7700000),ROUNDDOWN(BN7*0.85,0)-685000,IF(AND(CM7&lt;=10000000,BN7&lt;10000000),ROUNDDOWN(BN7*0.95,0)-1455000,IF(AND(CM7&lt;=10000000,10000000&lt;=BN7),BN7-1955000,IF(AND(CM7&lt;=20000000,BN7&lt;1000001),0,IF(AND(CM7&lt;=20000000,BN7&lt;3300000),BN7-1000000,IF(AND(CM7&lt;=20000000,BN7&lt;4100000),ROUNDDOWN(BN7*0.75,0)-175000,IF(AND(CM7&lt;=20000000,BN7&lt;7700000),ROUNDDOWN(BN7*0.85,0)-585000,IF(AND(CM7&lt;=20000000,BN7&lt;10000000),ROUNDDOWN(BN7*0.95,0)-1355000,IF(AND(CM7&lt;=20000000,10000000&lt;=BN7),BN7-1855000,IF(AND(20000000&lt;CM7,BN7&lt;900001),0,IF(AND(20000000&lt;CM7,BN7&lt;3300000),BN7-900000,IF(AND(20000000&lt;CM7,BN7&lt;4100000),ROUNDDOWN(BN7*0.75,0)-75000,IF(AND(20000000&lt;CM7,BN7&lt;7700000),ROUNDDOWN(BN7*0.85,0)-485000,IF(AND(20000000&lt;CM7,BN7&lt;10000000),ROUNDDOWN(BN7*0.95,0)-1255000,IF(AND(20000000&lt;CM7,10000000&lt;=BN7),BN7-1755000))))))))))))))))))</f>
        <v>0</v>
      </c>
      <c r="CP7" s="98">
        <f t="shared" ref="CP7:CP15" si="4">IF(OR(AP7="①　65歳以上の方",AP7="⑧　加入しない（65歳以上の方）"),CO7,CN7)</f>
        <v>0</v>
      </c>
      <c r="CQ7" s="98">
        <f t="shared" ref="CQ7:CQ15" si="5">IF(AND(AP7="①　65歳以上の方",CP7-150000&gt;0),CP7-150000,IF(AND(AP7="⑧　加入しない（65歳以上の方）",CP7-150000&gt;0),CP7-150000,IF(AND(AP7="①　65歳以上の方",CP7-150000&lt;=0),0,IF(AND(AP7="⑧　加入しない（65歳以上の方）",CP7-150000&lt;=0),0,CP7))))</f>
        <v>0</v>
      </c>
      <c r="CR7" s="98">
        <f>CM7+CP7</f>
        <v>0</v>
      </c>
      <c r="CS7" s="98">
        <f t="shared" ref="CS7:CS15" si="6">IF(CR7&lt;=24000000,430000,IF(CR7&lt;=24500000,290000,IF(CR7&lt;=25000000,150000,0)))</f>
        <v>430000</v>
      </c>
      <c r="CT7" s="98">
        <f t="shared" ref="CT7:CT15" si="7">IF(CM7+CQ7&gt;0,CM7+CQ7,0)</f>
        <v>0</v>
      </c>
      <c r="CU7" s="98">
        <f>IF(CR7-CS7&gt;0,CR7-CS7,0)</f>
        <v>0</v>
      </c>
      <c r="CV7" s="191">
        <f t="shared" ref="CV7:CV15" si="8">IF(AND(AP7="③　16歳以上19歳未満の子ども",CR7&lt;=480000),120000,IF(AND(AP7="④　16歳未満の子ども（⑤　未就学児を除く）",CR7&lt;=480000),330000,IF(AND(AP7="⑤　未就学児（生年月日が平成30年４月２日以降の子ども）",CR7&lt;=480000),330000,0)))</f>
        <v>0</v>
      </c>
      <c r="CW7" s="188" t="str">
        <f t="shared" ref="CW7:CW15" si="9">IF(AND(AP7="③　16歳以上19歳未満の子ども",CR7&gt;480000),$DM$16,IF(AND(AP7="④　16歳未満の子ども（⑤　未就学児を除く）",CR7&gt;480000),$DM$16,IF(AND(AP7="⑤　未就学児（生年月日が平成30年４月２日以降の子ども）",CR7&gt;480000),$DM$16,"")))</f>
        <v/>
      </c>
      <c r="CX7" s="1"/>
      <c r="CY7" s="1"/>
      <c r="CZ7" s="1"/>
      <c r="DA7" s="1"/>
      <c r="DB7" s="1"/>
      <c r="DC7" s="1"/>
      <c r="DD7" s="1"/>
      <c r="DE7" s="1"/>
      <c r="DF7" s="1"/>
      <c r="DG7" s="1"/>
      <c r="DH7" s="1"/>
      <c r="DI7" s="1"/>
      <c r="DJ7" s="1"/>
      <c r="DK7" s="1"/>
      <c r="DL7" s="1"/>
      <c r="DM7" s="26" t="s">
        <v>62</v>
      </c>
      <c r="DQ7" s="26" t="s">
        <v>62</v>
      </c>
      <c r="DX7" s="1"/>
      <c r="DY7" s="1"/>
      <c r="DZ7" s="1"/>
      <c r="EA7" s="1"/>
      <c r="EB7" s="1"/>
      <c r="EC7" s="1"/>
      <c r="ED7" s="1"/>
      <c r="EE7" s="1"/>
      <c r="EF7" s="1"/>
      <c r="EG7" s="1"/>
      <c r="EJ7" s="1"/>
      <c r="EK7" s="1"/>
      <c r="EM7" s="1"/>
      <c r="EN7" s="1"/>
      <c r="EO7" s="1"/>
      <c r="EP7" s="1"/>
      <c r="EQ7" s="1"/>
      <c r="ER7" s="1"/>
      <c r="ES7" s="2"/>
      <c r="ET7" s="2"/>
      <c r="EU7" s="2"/>
      <c r="EV7" s="2"/>
      <c r="EW7" s="1"/>
      <c r="EX7" s="1"/>
      <c r="EY7" s="1"/>
      <c r="EZ7" s="1"/>
      <c r="FA7" s="1"/>
      <c r="FB7" s="1"/>
      <c r="FC7" s="1"/>
      <c r="FD7" s="1"/>
      <c r="FE7" s="1"/>
      <c r="FF7" s="1"/>
      <c r="FG7" s="1"/>
      <c r="FH7" s="1"/>
      <c r="FJ7" s="1"/>
      <c r="FK7" s="1"/>
      <c r="FL7" s="1"/>
    </row>
    <row r="8" spans="1:168" ht="21.75" customHeight="1">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1"/>
      <c r="AL8" s="245" t="s">
        <v>24</v>
      </c>
      <c r="AM8" s="195"/>
      <c r="AN8" s="195"/>
      <c r="AO8" s="246"/>
      <c r="AP8" s="239">
        <f>試算シート!G25</f>
        <v>0</v>
      </c>
      <c r="AQ8" s="240"/>
      <c r="AR8" s="240"/>
      <c r="AS8" s="240"/>
      <c r="AT8" s="240"/>
      <c r="AU8" s="240"/>
      <c r="AV8" s="240"/>
      <c r="AW8" s="240"/>
      <c r="AX8" s="240"/>
      <c r="AY8" s="240"/>
      <c r="AZ8" s="240"/>
      <c r="BA8" s="241"/>
      <c r="BB8" s="192">
        <f>試算シート!R25</f>
        <v>0</v>
      </c>
      <c r="BC8" s="193"/>
      <c r="BD8" s="193"/>
      <c r="BE8" s="193"/>
      <c r="BF8" s="193"/>
      <c r="BG8" s="193"/>
      <c r="BH8" s="193"/>
      <c r="BI8" s="193"/>
      <c r="BJ8" s="193"/>
      <c r="BK8" s="193"/>
      <c r="BL8" s="193"/>
      <c r="BM8" s="194"/>
      <c r="BN8" s="192">
        <f>試算シート!AA25</f>
        <v>0</v>
      </c>
      <c r="BO8" s="193"/>
      <c r="BP8" s="193"/>
      <c r="BQ8" s="193"/>
      <c r="BR8" s="193"/>
      <c r="BS8" s="193"/>
      <c r="BT8" s="193"/>
      <c r="BU8" s="193"/>
      <c r="BV8" s="193"/>
      <c r="BW8" s="193"/>
      <c r="BX8" s="193"/>
      <c r="BY8" s="194"/>
      <c r="BZ8" s="192">
        <f>試算シート!AJ25</f>
        <v>0</v>
      </c>
      <c r="CA8" s="193"/>
      <c r="CB8" s="193"/>
      <c r="CC8" s="193"/>
      <c r="CD8" s="193"/>
      <c r="CE8" s="193"/>
      <c r="CF8" s="193"/>
      <c r="CG8" s="193"/>
      <c r="CH8" s="193"/>
      <c r="CI8" s="193"/>
      <c r="CJ8" s="193"/>
      <c r="CK8" s="194"/>
      <c r="CL8" s="98">
        <f t="shared" si="0"/>
        <v>0</v>
      </c>
      <c r="CM8" s="98">
        <f t="shared" si="1"/>
        <v>0</v>
      </c>
      <c r="CN8" s="98">
        <f t="shared" si="2"/>
        <v>0</v>
      </c>
      <c r="CO8" s="98">
        <f t="shared" si="3"/>
        <v>0</v>
      </c>
      <c r="CP8" s="98">
        <f t="shared" si="4"/>
        <v>0</v>
      </c>
      <c r="CQ8" s="98">
        <f t="shared" si="5"/>
        <v>0</v>
      </c>
      <c r="CR8" s="98">
        <f t="shared" ref="CR8:CR15" si="10">CM8+CP8</f>
        <v>0</v>
      </c>
      <c r="CS8" s="98">
        <f t="shared" si="6"/>
        <v>430000</v>
      </c>
      <c r="CT8" s="98">
        <f t="shared" si="7"/>
        <v>0</v>
      </c>
      <c r="CU8" s="98">
        <f t="shared" ref="CU8:CU15" si="11">IF(CR8-CS8&gt;0,CR8-CS8,0)</f>
        <v>0</v>
      </c>
      <c r="CV8" s="191">
        <f t="shared" si="8"/>
        <v>0</v>
      </c>
      <c r="CW8" s="188" t="str">
        <f t="shared" si="9"/>
        <v/>
      </c>
      <c r="CX8" s="1"/>
      <c r="CY8" s="1"/>
      <c r="CZ8" s="1"/>
      <c r="DA8" s="1"/>
      <c r="DB8" s="1"/>
      <c r="DC8" s="1"/>
      <c r="DD8" s="1"/>
      <c r="DE8" s="1"/>
      <c r="DF8" s="1"/>
      <c r="DG8" s="1"/>
      <c r="DH8" s="1"/>
      <c r="DI8" s="1"/>
      <c r="DJ8" s="1"/>
      <c r="DK8" s="1"/>
      <c r="DL8" s="1"/>
      <c r="DM8" s="26" t="s">
        <v>61</v>
      </c>
      <c r="DQ8" s="26" t="s">
        <v>61</v>
      </c>
      <c r="DX8" s="1"/>
      <c r="DY8" s="1"/>
      <c r="DZ8" s="1"/>
      <c r="EA8" s="1"/>
      <c r="EB8" s="1"/>
      <c r="EC8" s="1"/>
      <c r="ED8" s="1"/>
      <c r="EE8" s="1"/>
      <c r="EF8" s="1"/>
      <c r="EG8" s="1"/>
      <c r="EJ8" s="1"/>
      <c r="EK8" s="1"/>
      <c r="EM8" s="1"/>
      <c r="EN8" s="1"/>
      <c r="EO8" s="1"/>
      <c r="EP8" s="1"/>
      <c r="EQ8" s="1"/>
      <c r="ER8" s="1"/>
      <c r="ES8" s="2"/>
      <c r="ET8" s="2"/>
      <c r="EU8" s="2"/>
      <c r="EV8" s="2"/>
      <c r="EW8" s="1"/>
      <c r="EX8" s="1"/>
      <c r="EY8" s="1"/>
      <c r="EZ8" s="1"/>
      <c r="FA8" s="1"/>
      <c r="FB8" s="1"/>
      <c r="FC8" s="1"/>
      <c r="FD8" s="1"/>
      <c r="FE8" s="1"/>
      <c r="FF8" s="1"/>
      <c r="FG8" s="1"/>
      <c r="FH8" s="1"/>
      <c r="FJ8" s="1"/>
      <c r="FK8" s="1"/>
      <c r="FL8" s="1"/>
    </row>
    <row r="9" spans="1:168" ht="21.75" customHeight="1">
      <c r="A9" s="94" t="s">
        <v>50</v>
      </c>
      <c r="B9" s="92" t="s">
        <v>85</v>
      </c>
      <c r="AK9" s="1"/>
      <c r="AL9" s="245" t="s">
        <v>24</v>
      </c>
      <c r="AM9" s="195"/>
      <c r="AN9" s="195"/>
      <c r="AO9" s="246"/>
      <c r="AP9" s="239">
        <f>試算シート!G27</f>
        <v>0</v>
      </c>
      <c r="AQ9" s="240"/>
      <c r="AR9" s="240"/>
      <c r="AS9" s="240"/>
      <c r="AT9" s="240"/>
      <c r="AU9" s="240"/>
      <c r="AV9" s="240"/>
      <c r="AW9" s="240"/>
      <c r="AX9" s="240"/>
      <c r="AY9" s="240"/>
      <c r="AZ9" s="240"/>
      <c r="BA9" s="241"/>
      <c r="BB9" s="192">
        <f>試算シート!R27</f>
        <v>0</v>
      </c>
      <c r="BC9" s="193"/>
      <c r="BD9" s="193"/>
      <c r="BE9" s="193"/>
      <c r="BF9" s="193"/>
      <c r="BG9" s="193"/>
      <c r="BH9" s="193"/>
      <c r="BI9" s="193"/>
      <c r="BJ9" s="193"/>
      <c r="BK9" s="193"/>
      <c r="BL9" s="193"/>
      <c r="BM9" s="194"/>
      <c r="BN9" s="192">
        <f>試算シート!AA27</f>
        <v>0</v>
      </c>
      <c r="BO9" s="193"/>
      <c r="BP9" s="193"/>
      <c r="BQ9" s="193"/>
      <c r="BR9" s="193"/>
      <c r="BS9" s="193"/>
      <c r="BT9" s="193"/>
      <c r="BU9" s="193"/>
      <c r="BV9" s="193"/>
      <c r="BW9" s="193"/>
      <c r="BX9" s="193"/>
      <c r="BY9" s="194"/>
      <c r="BZ9" s="192">
        <f>試算シート!AJ27</f>
        <v>0</v>
      </c>
      <c r="CA9" s="193"/>
      <c r="CB9" s="193"/>
      <c r="CC9" s="193"/>
      <c r="CD9" s="193"/>
      <c r="CE9" s="193"/>
      <c r="CF9" s="193"/>
      <c r="CG9" s="193"/>
      <c r="CH9" s="193"/>
      <c r="CI9" s="193"/>
      <c r="CJ9" s="193"/>
      <c r="CK9" s="194"/>
      <c r="CL9" s="98">
        <f t="shared" si="0"/>
        <v>0</v>
      </c>
      <c r="CM9" s="98">
        <f>BZ9+CL9</f>
        <v>0</v>
      </c>
      <c r="CN9" s="98">
        <f t="shared" si="2"/>
        <v>0</v>
      </c>
      <c r="CO9" s="98">
        <f t="shared" si="3"/>
        <v>0</v>
      </c>
      <c r="CP9" s="98">
        <f t="shared" si="4"/>
        <v>0</v>
      </c>
      <c r="CQ9" s="98">
        <f t="shared" si="5"/>
        <v>0</v>
      </c>
      <c r="CR9" s="98">
        <f t="shared" si="10"/>
        <v>0</v>
      </c>
      <c r="CS9" s="98">
        <f t="shared" si="6"/>
        <v>430000</v>
      </c>
      <c r="CT9" s="98">
        <f t="shared" si="7"/>
        <v>0</v>
      </c>
      <c r="CU9" s="98">
        <f t="shared" si="11"/>
        <v>0</v>
      </c>
      <c r="CV9" s="191">
        <f t="shared" si="8"/>
        <v>0</v>
      </c>
      <c r="CW9" s="188" t="str">
        <f t="shared" si="9"/>
        <v/>
      </c>
      <c r="CX9" s="1"/>
      <c r="CY9" s="1"/>
      <c r="CZ9" s="1"/>
      <c r="DA9" s="1"/>
      <c r="DB9" s="1"/>
      <c r="DC9" s="1"/>
      <c r="DD9" s="1"/>
      <c r="DE9" s="1"/>
      <c r="DF9" s="1"/>
      <c r="DG9" s="1"/>
      <c r="DH9" s="1"/>
      <c r="DI9" s="1"/>
      <c r="DJ9" s="1"/>
      <c r="DK9" s="1"/>
      <c r="DL9" s="1"/>
      <c r="DM9" s="26" t="s">
        <v>127</v>
      </c>
      <c r="DQ9" s="26" t="s">
        <v>127</v>
      </c>
      <c r="DX9" s="1"/>
      <c r="DY9" s="1"/>
      <c r="DZ9" s="35"/>
      <c r="EA9" s="1"/>
      <c r="EB9" s="1"/>
      <c r="EC9" s="1"/>
      <c r="ED9" s="1"/>
      <c r="EE9" s="1"/>
      <c r="EF9" s="1"/>
      <c r="EG9" s="1"/>
      <c r="EJ9" s="1"/>
      <c r="EK9" s="1"/>
      <c r="EM9" s="1"/>
      <c r="EN9" s="1"/>
      <c r="EO9" s="1"/>
      <c r="EP9" s="1"/>
      <c r="EQ9" s="1"/>
      <c r="ER9" s="1"/>
      <c r="ES9" s="2"/>
      <c r="ET9" s="2"/>
      <c r="EU9" s="2"/>
      <c r="EV9" s="2"/>
      <c r="EW9" s="1"/>
      <c r="EX9" s="1"/>
      <c r="EY9" s="1"/>
      <c r="EZ9" s="1"/>
      <c r="FA9" s="1"/>
      <c r="FB9" s="1"/>
      <c r="FC9" s="1"/>
      <c r="FD9" s="1"/>
      <c r="FE9" s="1"/>
      <c r="FF9" s="1"/>
      <c r="FG9" s="1"/>
      <c r="FH9" s="1"/>
      <c r="FJ9" s="1"/>
      <c r="FK9" s="1"/>
      <c r="FL9" s="1"/>
    </row>
    <row r="10" spans="1:168" ht="21.75" customHeight="1">
      <c r="A10" s="94" t="s">
        <v>51</v>
      </c>
      <c r="B10" s="92" t="s">
        <v>133</v>
      </c>
      <c r="AK10" s="1"/>
      <c r="AL10" s="245" t="s">
        <v>24</v>
      </c>
      <c r="AM10" s="195"/>
      <c r="AN10" s="195"/>
      <c r="AO10" s="246"/>
      <c r="AP10" s="239">
        <f>試算シート!G29</f>
        <v>0</v>
      </c>
      <c r="AQ10" s="240"/>
      <c r="AR10" s="240"/>
      <c r="AS10" s="240"/>
      <c r="AT10" s="240"/>
      <c r="AU10" s="240"/>
      <c r="AV10" s="240"/>
      <c r="AW10" s="240"/>
      <c r="AX10" s="240"/>
      <c r="AY10" s="240"/>
      <c r="AZ10" s="240"/>
      <c r="BA10" s="241"/>
      <c r="BB10" s="192">
        <f>試算シート!R29</f>
        <v>0</v>
      </c>
      <c r="BC10" s="193"/>
      <c r="BD10" s="193"/>
      <c r="BE10" s="193"/>
      <c r="BF10" s="193"/>
      <c r="BG10" s="193"/>
      <c r="BH10" s="193"/>
      <c r="BI10" s="193"/>
      <c r="BJ10" s="193"/>
      <c r="BK10" s="193"/>
      <c r="BL10" s="193"/>
      <c r="BM10" s="194"/>
      <c r="BN10" s="192">
        <f>試算シート!AA29</f>
        <v>0</v>
      </c>
      <c r="BO10" s="193"/>
      <c r="BP10" s="193"/>
      <c r="BQ10" s="193"/>
      <c r="BR10" s="193"/>
      <c r="BS10" s="193"/>
      <c r="BT10" s="193"/>
      <c r="BU10" s="193"/>
      <c r="BV10" s="193"/>
      <c r="BW10" s="193"/>
      <c r="BX10" s="193"/>
      <c r="BY10" s="194"/>
      <c r="BZ10" s="192">
        <f>試算シート!AJ29</f>
        <v>0</v>
      </c>
      <c r="CA10" s="193"/>
      <c r="CB10" s="193"/>
      <c r="CC10" s="193"/>
      <c r="CD10" s="193"/>
      <c r="CE10" s="193"/>
      <c r="CF10" s="193"/>
      <c r="CG10" s="193"/>
      <c r="CH10" s="193"/>
      <c r="CI10" s="193"/>
      <c r="CJ10" s="193"/>
      <c r="CK10" s="194"/>
      <c r="CL10" s="98">
        <f t="shared" si="0"/>
        <v>0</v>
      </c>
      <c r="CM10" s="98">
        <f t="shared" si="1"/>
        <v>0</v>
      </c>
      <c r="CN10" s="98">
        <f t="shared" si="2"/>
        <v>0</v>
      </c>
      <c r="CO10" s="98">
        <f t="shared" si="3"/>
        <v>0</v>
      </c>
      <c r="CP10" s="98">
        <f t="shared" si="4"/>
        <v>0</v>
      </c>
      <c r="CQ10" s="98">
        <f t="shared" si="5"/>
        <v>0</v>
      </c>
      <c r="CR10" s="98">
        <f t="shared" si="10"/>
        <v>0</v>
      </c>
      <c r="CS10" s="98">
        <f t="shared" si="6"/>
        <v>430000</v>
      </c>
      <c r="CT10" s="98">
        <f t="shared" si="7"/>
        <v>0</v>
      </c>
      <c r="CU10" s="98">
        <f t="shared" si="11"/>
        <v>0</v>
      </c>
      <c r="CV10" s="191">
        <f t="shared" si="8"/>
        <v>0</v>
      </c>
      <c r="CW10" s="188" t="str">
        <f t="shared" si="9"/>
        <v/>
      </c>
      <c r="CX10" s="1"/>
      <c r="CY10" s="1"/>
      <c r="CZ10" s="1"/>
      <c r="DA10" s="1"/>
      <c r="DB10" s="1"/>
      <c r="DC10" s="1"/>
      <c r="DD10" s="1"/>
      <c r="DE10" s="1"/>
      <c r="DF10" s="1"/>
      <c r="DG10" s="1"/>
      <c r="DH10" s="1"/>
      <c r="DI10" s="1"/>
      <c r="DJ10" s="1"/>
      <c r="DK10" s="1"/>
      <c r="DL10" s="1"/>
      <c r="DM10" s="26" t="s">
        <v>174</v>
      </c>
      <c r="DQ10" s="26" t="s">
        <v>174</v>
      </c>
      <c r="DX10" s="1"/>
      <c r="DY10" s="1"/>
      <c r="DZ10" s="1"/>
      <c r="EA10" s="1"/>
      <c r="EB10" s="1"/>
      <c r="EC10" s="1"/>
      <c r="ED10" s="1"/>
      <c r="EE10" s="1"/>
      <c r="EF10" s="1"/>
      <c r="EG10" s="1"/>
      <c r="EJ10" s="1"/>
      <c r="EK10" s="1"/>
      <c r="EM10" s="1"/>
      <c r="EN10" s="1"/>
      <c r="EO10" s="1"/>
      <c r="EP10" s="1"/>
      <c r="EQ10" s="1"/>
      <c r="ER10" s="1"/>
      <c r="ES10" s="2"/>
      <c r="ET10" s="2"/>
      <c r="EU10" s="2"/>
      <c r="EV10" s="2"/>
      <c r="EW10" s="1"/>
      <c r="EX10" s="1"/>
      <c r="EY10" s="1"/>
      <c r="EZ10" s="1"/>
      <c r="FA10" s="1"/>
      <c r="FB10" s="1"/>
      <c r="FC10" s="1"/>
      <c r="FD10" s="1"/>
      <c r="FE10" s="1"/>
      <c r="FF10" s="1"/>
      <c r="FG10" s="1"/>
      <c r="FH10" s="1"/>
      <c r="FJ10" s="1"/>
      <c r="FK10" s="1"/>
      <c r="FL10" s="1"/>
    </row>
    <row r="11" spans="1:168" ht="21.75" customHeight="1">
      <c r="A11" s="94" t="s">
        <v>52</v>
      </c>
      <c r="B11" s="285" t="s">
        <v>135</v>
      </c>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1"/>
      <c r="AL11" s="245" t="s">
        <v>24</v>
      </c>
      <c r="AM11" s="195"/>
      <c r="AN11" s="195"/>
      <c r="AO11" s="246"/>
      <c r="AP11" s="239">
        <f>試算シート!G31</f>
        <v>0</v>
      </c>
      <c r="AQ11" s="240"/>
      <c r="AR11" s="240"/>
      <c r="AS11" s="240"/>
      <c r="AT11" s="240"/>
      <c r="AU11" s="240"/>
      <c r="AV11" s="240"/>
      <c r="AW11" s="240"/>
      <c r="AX11" s="240"/>
      <c r="AY11" s="240"/>
      <c r="AZ11" s="240"/>
      <c r="BA11" s="241"/>
      <c r="BB11" s="192">
        <f>試算シート!R31</f>
        <v>0</v>
      </c>
      <c r="BC11" s="193"/>
      <c r="BD11" s="193"/>
      <c r="BE11" s="193"/>
      <c r="BF11" s="193"/>
      <c r="BG11" s="193"/>
      <c r="BH11" s="193"/>
      <c r="BI11" s="193"/>
      <c r="BJ11" s="193"/>
      <c r="BK11" s="193"/>
      <c r="BL11" s="193"/>
      <c r="BM11" s="194"/>
      <c r="BN11" s="192">
        <f>試算シート!AA31</f>
        <v>0</v>
      </c>
      <c r="BO11" s="193"/>
      <c r="BP11" s="193"/>
      <c r="BQ11" s="193"/>
      <c r="BR11" s="193"/>
      <c r="BS11" s="193"/>
      <c r="BT11" s="193"/>
      <c r="BU11" s="193"/>
      <c r="BV11" s="193"/>
      <c r="BW11" s="193"/>
      <c r="BX11" s="193"/>
      <c r="BY11" s="194"/>
      <c r="BZ11" s="192">
        <f>試算シート!AJ31</f>
        <v>0</v>
      </c>
      <c r="CA11" s="193"/>
      <c r="CB11" s="193"/>
      <c r="CC11" s="193"/>
      <c r="CD11" s="193"/>
      <c r="CE11" s="193"/>
      <c r="CF11" s="193"/>
      <c r="CG11" s="193"/>
      <c r="CH11" s="193"/>
      <c r="CI11" s="193"/>
      <c r="CJ11" s="193"/>
      <c r="CK11" s="194"/>
      <c r="CL11" s="98">
        <f t="shared" si="0"/>
        <v>0</v>
      </c>
      <c r="CM11" s="98">
        <f t="shared" si="1"/>
        <v>0</v>
      </c>
      <c r="CN11" s="98">
        <f t="shared" si="2"/>
        <v>0</v>
      </c>
      <c r="CO11" s="98">
        <f t="shared" si="3"/>
        <v>0</v>
      </c>
      <c r="CP11" s="98">
        <f t="shared" si="4"/>
        <v>0</v>
      </c>
      <c r="CQ11" s="98">
        <f t="shared" si="5"/>
        <v>0</v>
      </c>
      <c r="CR11" s="98">
        <f t="shared" si="10"/>
        <v>0</v>
      </c>
      <c r="CS11" s="98">
        <f t="shared" si="6"/>
        <v>430000</v>
      </c>
      <c r="CT11" s="98">
        <f t="shared" si="7"/>
        <v>0</v>
      </c>
      <c r="CU11" s="98">
        <f t="shared" si="11"/>
        <v>0</v>
      </c>
      <c r="CV11" s="191">
        <f t="shared" si="8"/>
        <v>0</v>
      </c>
      <c r="CW11" s="188" t="str">
        <f t="shared" si="9"/>
        <v/>
      </c>
      <c r="CX11" s="1"/>
      <c r="CY11" s="1"/>
      <c r="CZ11" s="1"/>
      <c r="DA11" s="1"/>
      <c r="DB11" s="1"/>
      <c r="DC11" s="1"/>
      <c r="DD11" s="1"/>
      <c r="DE11" s="1"/>
      <c r="DF11" s="1"/>
      <c r="DG11" s="1"/>
      <c r="DH11" s="1"/>
      <c r="DI11" s="1"/>
      <c r="DJ11" s="1"/>
      <c r="DK11" s="1"/>
      <c r="DL11" s="1"/>
      <c r="DM11" s="26" t="s">
        <v>128</v>
      </c>
      <c r="DP11" s="1"/>
      <c r="DQ11" s="1" t="s">
        <v>131</v>
      </c>
      <c r="DX11" s="1"/>
      <c r="DY11" s="1"/>
      <c r="DZ11" s="1"/>
      <c r="EA11" s="1"/>
      <c r="EB11" s="1"/>
      <c r="EC11" s="1"/>
      <c r="ED11" s="1"/>
      <c r="EE11" s="1"/>
      <c r="EF11" s="1"/>
      <c r="EG11" s="1"/>
      <c r="EJ11" s="1"/>
      <c r="EK11" s="1"/>
      <c r="EM11" s="1"/>
      <c r="EN11" s="1"/>
      <c r="EO11" s="1"/>
      <c r="EP11" s="1"/>
      <c r="EQ11" s="1"/>
      <c r="ER11" s="1"/>
      <c r="ES11" s="2"/>
      <c r="ET11" s="2"/>
      <c r="EU11" s="2"/>
      <c r="EV11" s="2"/>
      <c r="EW11" s="1"/>
      <c r="EX11" s="1"/>
      <c r="EY11" s="1"/>
      <c r="EZ11" s="1"/>
      <c r="FA11" s="1"/>
      <c r="FB11" s="1"/>
      <c r="FC11" s="1"/>
      <c r="FD11" s="1"/>
      <c r="FE11" s="1"/>
      <c r="FF11" s="1"/>
      <c r="FG11" s="1"/>
      <c r="FH11" s="1"/>
      <c r="FJ11" s="1"/>
      <c r="FK11" s="1"/>
      <c r="FL11" s="1"/>
    </row>
    <row r="12" spans="1:168" ht="21.75" customHeight="1">
      <c r="B12" s="285"/>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1"/>
      <c r="AL12" s="245" t="s">
        <v>24</v>
      </c>
      <c r="AM12" s="195"/>
      <c r="AN12" s="195"/>
      <c r="AO12" s="246"/>
      <c r="AP12" s="239">
        <f>試算シート!G33</f>
        <v>0</v>
      </c>
      <c r="AQ12" s="240"/>
      <c r="AR12" s="240"/>
      <c r="AS12" s="240"/>
      <c r="AT12" s="240"/>
      <c r="AU12" s="240"/>
      <c r="AV12" s="240"/>
      <c r="AW12" s="240"/>
      <c r="AX12" s="240"/>
      <c r="AY12" s="240"/>
      <c r="AZ12" s="240"/>
      <c r="BA12" s="241"/>
      <c r="BB12" s="192">
        <f>試算シート!R33</f>
        <v>0</v>
      </c>
      <c r="BC12" s="193"/>
      <c r="BD12" s="193"/>
      <c r="BE12" s="193"/>
      <c r="BF12" s="193"/>
      <c r="BG12" s="193"/>
      <c r="BH12" s="193"/>
      <c r="BI12" s="193"/>
      <c r="BJ12" s="193"/>
      <c r="BK12" s="193"/>
      <c r="BL12" s="193"/>
      <c r="BM12" s="194"/>
      <c r="BN12" s="192">
        <f>試算シート!AA33</f>
        <v>0</v>
      </c>
      <c r="BO12" s="193"/>
      <c r="BP12" s="193"/>
      <c r="BQ12" s="193"/>
      <c r="BR12" s="193"/>
      <c r="BS12" s="193"/>
      <c r="BT12" s="193"/>
      <c r="BU12" s="193"/>
      <c r="BV12" s="193"/>
      <c r="BW12" s="193"/>
      <c r="BX12" s="193"/>
      <c r="BY12" s="194"/>
      <c r="BZ12" s="192">
        <f>試算シート!AJ33</f>
        <v>0</v>
      </c>
      <c r="CA12" s="193"/>
      <c r="CB12" s="193"/>
      <c r="CC12" s="193"/>
      <c r="CD12" s="193"/>
      <c r="CE12" s="193"/>
      <c r="CF12" s="193"/>
      <c r="CG12" s="193"/>
      <c r="CH12" s="193"/>
      <c r="CI12" s="193"/>
      <c r="CJ12" s="193"/>
      <c r="CK12" s="194"/>
      <c r="CL12" s="98">
        <f t="shared" si="0"/>
        <v>0</v>
      </c>
      <c r="CM12" s="98">
        <f t="shared" si="1"/>
        <v>0</v>
      </c>
      <c r="CN12" s="98">
        <f t="shared" si="2"/>
        <v>0</v>
      </c>
      <c r="CO12" s="98">
        <f t="shared" si="3"/>
        <v>0</v>
      </c>
      <c r="CP12" s="98">
        <f t="shared" si="4"/>
        <v>0</v>
      </c>
      <c r="CQ12" s="98">
        <f t="shared" si="5"/>
        <v>0</v>
      </c>
      <c r="CR12" s="98">
        <f t="shared" si="10"/>
        <v>0</v>
      </c>
      <c r="CS12" s="98">
        <f t="shared" si="6"/>
        <v>430000</v>
      </c>
      <c r="CT12" s="98">
        <f t="shared" si="7"/>
        <v>0</v>
      </c>
      <c r="CU12" s="98">
        <f t="shared" si="11"/>
        <v>0</v>
      </c>
      <c r="CV12" s="191">
        <f t="shared" si="8"/>
        <v>0</v>
      </c>
      <c r="CW12" s="188" t="str">
        <f t="shared" si="9"/>
        <v/>
      </c>
      <c r="CX12" s="1"/>
      <c r="CY12" s="1"/>
      <c r="CZ12" s="1"/>
      <c r="DA12" s="1"/>
      <c r="DB12" s="1"/>
      <c r="DC12" s="1"/>
      <c r="DD12" s="1"/>
      <c r="DE12" s="1"/>
      <c r="DF12" s="1"/>
      <c r="DG12" s="1"/>
      <c r="DH12" s="1"/>
      <c r="DI12" s="1"/>
      <c r="DJ12" s="1"/>
      <c r="DK12" s="1"/>
      <c r="DL12" s="1"/>
      <c r="DM12" s="1" t="s">
        <v>129</v>
      </c>
      <c r="DQ12" s="1"/>
      <c r="DR12" s="1"/>
      <c r="DS12" s="1"/>
      <c r="DT12" s="1"/>
      <c r="DU12" s="1"/>
      <c r="DV12" s="1"/>
      <c r="DW12" s="1"/>
      <c r="DX12" s="1"/>
      <c r="DY12" s="1"/>
      <c r="DZ12" s="1"/>
      <c r="EA12" s="1"/>
      <c r="EB12" s="1"/>
      <c r="EC12" s="1"/>
      <c r="ED12" s="1"/>
      <c r="EE12" s="1"/>
      <c r="EF12" s="1"/>
      <c r="EG12" s="1"/>
      <c r="EJ12" s="1"/>
      <c r="EK12" s="1"/>
      <c r="EM12" s="1"/>
      <c r="EN12" s="1"/>
      <c r="EO12" s="1"/>
      <c r="EP12" s="1"/>
      <c r="EQ12" s="1"/>
      <c r="ER12" s="1"/>
      <c r="ES12" s="2"/>
      <c r="ET12" s="2"/>
      <c r="EU12" s="2"/>
      <c r="EV12" s="2"/>
      <c r="EW12" s="1"/>
      <c r="EX12" s="1"/>
      <c r="EY12" s="1"/>
      <c r="EZ12" s="1"/>
      <c r="FA12" s="1"/>
      <c r="FB12" s="1"/>
      <c r="FC12" s="1"/>
      <c r="FD12" s="1"/>
      <c r="FE12" s="1"/>
      <c r="FF12" s="1"/>
      <c r="FG12" s="1"/>
      <c r="FH12" s="1"/>
      <c r="FJ12" s="1"/>
      <c r="FK12" s="1"/>
      <c r="FL12" s="1"/>
    </row>
    <row r="13" spans="1:168" ht="21.75" customHeight="1">
      <c r="AK13" s="1"/>
      <c r="AL13" s="245" t="s">
        <v>24</v>
      </c>
      <c r="AM13" s="195"/>
      <c r="AN13" s="195"/>
      <c r="AO13" s="246"/>
      <c r="AP13" s="239">
        <f>試算シート!G35</f>
        <v>0</v>
      </c>
      <c r="AQ13" s="240"/>
      <c r="AR13" s="240"/>
      <c r="AS13" s="240"/>
      <c r="AT13" s="240"/>
      <c r="AU13" s="240"/>
      <c r="AV13" s="240"/>
      <c r="AW13" s="240"/>
      <c r="AX13" s="240"/>
      <c r="AY13" s="240"/>
      <c r="AZ13" s="240"/>
      <c r="BA13" s="241"/>
      <c r="BB13" s="192">
        <f>試算シート!R35</f>
        <v>0</v>
      </c>
      <c r="BC13" s="193"/>
      <c r="BD13" s="193"/>
      <c r="BE13" s="193"/>
      <c r="BF13" s="193"/>
      <c r="BG13" s="193"/>
      <c r="BH13" s="193"/>
      <c r="BI13" s="193"/>
      <c r="BJ13" s="193"/>
      <c r="BK13" s="193"/>
      <c r="BL13" s="193"/>
      <c r="BM13" s="194"/>
      <c r="BN13" s="192">
        <f>試算シート!AA35</f>
        <v>0</v>
      </c>
      <c r="BO13" s="193"/>
      <c r="BP13" s="193"/>
      <c r="BQ13" s="193"/>
      <c r="BR13" s="193"/>
      <c r="BS13" s="193"/>
      <c r="BT13" s="193"/>
      <c r="BU13" s="193"/>
      <c r="BV13" s="193"/>
      <c r="BW13" s="193"/>
      <c r="BX13" s="193"/>
      <c r="BY13" s="194"/>
      <c r="BZ13" s="192">
        <f>試算シート!AJ35</f>
        <v>0</v>
      </c>
      <c r="CA13" s="193"/>
      <c r="CB13" s="193"/>
      <c r="CC13" s="193"/>
      <c r="CD13" s="193"/>
      <c r="CE13" s="193"/>
      <c r="CF13" s="193"/>
      <c r="CG13" s="193"/>
      <c r="CH13" s="193"/>
      <c r="CI13" s="193"/>
      <c r="CJ13" s="193"/>
      <c r="CK13" s="194"/>
      <c r="CL13" s="98">
        <f t="shared" si="0"/>
        <v>0</v>
      </c>
      <c r="CM13" s="98">
        <f t="shared" si="1"/>
        <v>0</v>
      </c>
      <c r="CN13" s="98">
        <f t="shared" si="2"/>
        <v>0</v>
      </c>
      <c r="CO13" s="98">
        <f t="shared" si="3"/>
        <v>0</v>
      </c>
      <c r="CP13" s="98">
        <f t="shared" si="4"/>
        <v>0</v>
      </c>
      <c r="CQ13" s="98">
        <f t="shared" si="5"/>
        <v>0</v>
      </c>
      <c r="CR13" s="98">
        <f t="shared" si="10"/>
        <v>0</v>
      </c>
      <c r="CS13" s="98">
        <f t="shared" si="6"/>
        <v>430000</v>
      </c>
      <c r="CT13" s="98">
        <f t="shared" si="7"/>
        <v>0</v>
      </c>
      <c r="CU13" s="98">
        <f t="shared" si="11"/>
        <v>0</v>
      </c>
      <c r="CV13" s="191">
        <f t="shared" si="8"/>
        <v>0</v>
      </c>
      <c r="CW13" s="188" t="str">
        <f t="shared" si="9"/>
        <v/>
      </c>
      <c r="CX13" s="1"/>
      <c r="CY13" s="1"/>
      <c r="CZ13" s="1"/>
      <c r="DA13" s="1"/>
      <c r="DB13" s="1"/>
      <c r="DC13" s="1"/>
      <c r="DD13" s="1"/>
      <c r="DE13" s="1"/>
      <c r="DF13" s="1"/>
      <c r="DG13" s="1"/>
      <c r="DH13" s="1"/>
      <c r="DI13" s="1"/>
      <c r="DJ13" s="1"/>
      <c r="DK13" s="1"/>
      <c r="DL13" s="1"/>
      <c r="DM13" s="1" t="s">
        <v>130</v>
      </c>
      <c r="DN13" s="1"/>
      <c r="DO13" s="1"/>
      <c r="DP13" s="1"/>
      <c r="DQ13" s="1"/>
      <c r="DR13" s="1"/>
      <c r="DS13" s="1"/>
      <c r="DV13" s="1"/>
      <c r="DW13" s="1"/>
      <c r="DY13" s="1"/>
      <c r="DZ13" s="1"/>
      <c r="EA13" s="1"/>
      <c r="EB13" s="1"/>
      <c r="EC13" s="1"/>
      <c r="ED13" s="1"/>
      <c r="EE13" s="2"/>
      <c r="EF13" s="2"/>
      <c r="EG13" s="2"/>
      <c r="EH13" s="2"/>
      <c r="EI13" s="1"/>
      <c r="EJ13" s="1"/>
      <c r="EK13" s="1"/>
      <c r="EL13" s="1"/>
      <c r="EM13" s="1"/>
      <c r="EN13" s="1"/>
      <c r="EO13" s="1"/>
      <c r="EP13" s="1"/>
      <c r="EQ13" s="1"/>
      <c r="ER13" s="1"/>
      <c r="ES13" s="1"/>
      <c r="ET13" s="1"/>
      <c r="EV13" s="1"/>
      <c r="EW13" s="1"/>
      <c r="EX13" s="1"/>
    </row>
    <row r="14" spans="1:168" ht="21.75" customHeight="1">
      <c r="A14" s="128" t="s">
        <v>52</v>
      </c>
      <c r="B14" s="285" t="s">
        <v>136</v>
      </c>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1"/>
      <c r="AL14" s="245" t="s">
        <v>24</v>
      </c>
      <c r="AM14" s="195"/>
      <c r="AN14" s="195"/>
      <c r="AO14" s="246"/>
      <c r="AP14" s="239">
        <f>試算シート!G37</f>
        <v>0</v>
      </c>
      <c r="AQ14" s="240"/>
      <c r="AR14" s="240"/>
      <c r="AS14" s="240"/>
      <c r="AT14" s="240"/>
      <c r="AU14" s="240"/>
      <c r="AV14" s="240"/>
      <c r="AW14" s="240"/>
      <c r="AX14" s="240"/>
      <c r="AY14" s="240"/>
      <c r="AZ14" s="240"/>
      <c r="BA14" s="241"/>
      <c r="BB14" s="192">
        <f>試算シート!R37</f>
        <v>0</v>
      </c>
      <c r="BC14" s="193"/>
      <c r="BD14" s="193"/>
      <c r="BE14" s="193"/>
      <c r="BF14" s="193"/>
      <c r="BG14" s="193"/>
      <c r="BH14" s="193"/>
      <c r="BI14" s="193"/>
      <c r="BJ14" s="193"/>
      <c r="BK14" s="193"/>
      <c r="BL14" s="193"/>
      <c r="BM14" s="194"/>
      <c r="BN14" s="192">
        <f>試算シート!AA37</f>
        <v>0</v>
      </c>
      <c r="BO14" s="193"/>
      <c r="BP14" s="193"/>
      <c r="BQ14" s="193"/>
      <c r="BR14" s="193"/>
      <c r="BS14" s="193"/>
      <c r="BT14" s="193"/>
      <c r="BU14" s="193"/>
      <c r="BV14" s="193"/>
      <c r="BW14" s="193"/>
      <c r="BX14" s="193"/>
      <c r="BY14" s="194"/>
      <c r="BZ14" s="192">
        <f>試算シート!AJ37</f>
        <v>0</v>
      </c>
      <c r="CA14" s="193"/>
      <c r="CB14" s="193"/>
      <c r="CC14" s="193"/>
      <c r="CD14" s="193"/>
      <c r="CE14" s="193"/>
      <c r="CF14" s="193"/>
      <c r="CG14" s="193"/>
      <c r="CH14" s="193"/>
      <c r="CI14" s="193"/>
      <c r="CJ14" s="193"/>
      <c r="CK14" s="194"/>
      <c r="CL14" s="98">
        <f t="shared" si="0"/>
        <v>0</v>
      </c>
      <c r="CM14" s="98">
        <f t="shared" si="1"/>
        <v>0</v>
      </c>
      <c r="CN14" s="98">
        <f t="shared" si="2"/>
        <v>0</v>
      </c>
      <c r="CO14" s="98">
        <f t="shared" si="3"/>
        <v>0</v>
      </c>
      <c r="CP14" s="98">
        <f t="shared" si="4"/>
        <v>0</v>
      </c>
      <c r="CQ14" s="98">
        <f t="shared" si="5"/>
        <v>0</v>
      </c>
      <c r="CR14" s="98">
        <f t="shared" si="10"/>
        <v>0</v>
      </c>
      <c r="CS14" s="98">
        <f t="shared" si="6"/>
        <v>430000</v>
      </c>
      <c r="CT14" s="98">
        <f t="shared" si="7"/>
        <v>0</v>
      </c>
      <c r="CU14" s="98">
        <f t="shared" si="11"/>
        <v>0</v>
      </c>
      <c r="CV14" s="191">
        <f t="shared" si="8"/>
        <v>0</v>
      </c>
      <c r="CW14" s="188" t="str">
        <f t="shared" si="9"/>
        <v/>
      </c>
      <c r="CX14" s="1"/>
      <c r="CY14" s="1"/>
      <c r="CZ14" s="1"/>
      <c r="DA14" s="1"/>
      <c r="DB14" s="1"/>
      <c r="DC14" s="1"/>
      <c r="DD14" s="1"/>
      <c r="DE14" s="1"/>
      <c r="DF14" s="1"/>
      <c r="DG14" s="1"/>
      <c r="DH14" s="1"/>
      <c r="DI14" s="1"/>
      <c r="DJ14" s="1"/>
      <c r="DK14" s="1"/>
      <c r="DL14" s="1"/>
      <c r="DM14" s="1"/>
      <c r="DN14" s="1"/>
      <c r="DO14" s="1"/>
      <c r="DP14" s="1"/>
      <c r="DQ14" s="1"/>
      <c r="DR14" s="1"/>
      <c r="DS14" s="1"/>
      <c r="DV14" s="1"/>
      <c r="DW14" s="1"/>
      <c r="DY14" s="1"/>
      <c r="DZ14" s="1"/>
      <c r="EA14" s="1"/>
      <c r="EB14" s="1"/>
      <c r="EC14" s="1"/>
      <c r="ED14" s="1"/>
      <c r="EE14" s="2"/>
      <c r="EF14" s="2"/>
      <c r="EG14" s="2"/>
      <c r="EH14" s="2"/>
      <c r="EI14" s="1"/>
      <c r="EJ14" s="1"/>
      <c r="EK14" s="1"/>
      <c r="EL14" s="1"/>
      <c r="EM14" s="1"/>
      <c r="EN14" s="1"/>
      <c r="EO14" s="1"/>
      <c r="EP14" s="1"/>
      <c r="EQ14" s="1"/>
      <c r="ER14" s="1"/>
      <c r="ES14" s="1"/>
      <c r="ET14" s="1"/>
      <c r="EV14" s="1"/>
      <c r="EW14" s="1"/>
      <c r="EX14" s="1"/>
    </row>
    <row r="15" spans="1:168" ht="21.75" customHeight="1" thickBot="1">
      <c r="A15" s="141"/>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1"/>
      <c r="AL15" s="282" t="s">
        <v>24</v>
      </c>
      <c r="AM15" s="283"/>
      <c r="AN15" s="283"/>
      <c r="AO15" s="284"/>
      <c r="AP15" s="242">
        <f>試算シート!G39</f>
        <v>0</v>
      </c>
      <c r="AQ15" s="243"/>
      <c r="AR15" s="243"/>
      <c r="AS15" s="243"/>
      <c r="AT15" s="243"/>
      <c r="AU15" s="243"/>
      <c r="AV15" s="243"/>
      <c r="AW15" s="243"/>
      <c r="AX15" s="243"/>
      <c r="AY15" s="243"/>
      <c r="AZ15" s="243"/>
      <c r="BA15" s="244"/>
      <c r="BB15" s="196">
        <f>試算シート!R39</f>
        <v>0</v>
      </c>
      <c r="BC15" s="197"/>
      <c r="BD15" s="197"/>
      <c r="BE15" s="197"/>
      <c r="BF15" s="197"/>
      <c r="BG15" s="197"/>
      <c r="BH15" s="197"/>
      <c r="BI15" s="197"/>
      <c r="BJ15" s="197"/>
      <c r="BK15" s="197"/>
      <c r="BL15" s="197"/>
      <c r="BM15" s="198"/>
      <c r="BN15" s="196">
        <f>試算シート!AA39</f>
        <v>0</v>
      </c>
      <c r="BO15" s="197"/>
      <c r="BP15" s="197"/>
      <c r="BQ15" s="197"/>
      <c r="BR15" s="197"/>
      <c r="BS15" s="197"/>
      <c r="BT15" s="197"/>
      <c r="BU15" s="197"/>
      <c r="BV15" s="197"/>
      <c r="BW15" s="197"/>
      <c r="BX15" s="197"/>
      <c r="BY15" s="198"/>
      <c r="BZ15" s="196">
        <f>試算シート!AJ39</f>
        <v>0</v>
      </c>
      <c r="CA15" s="197"/>
      <c r="CB15" s="197"/>
      <c r="CC15" s="197"/>
      <c r="CD15" s="197"/>
      <c r="CE15" s="197"/>
      <c r="CF15" s="197"/>
      <c r="CG15" s="197"/>
      <c r="CH15" s="197"/>
      <c r="CI15" s="197"/>
      <c r="CJ15" s="197"/>
      <c r="CK15" s="198"/>
      <c r="CL15" s="98">
        <f t="shared" si="0"/>
        <v>0</v>
      </c>
      <c r="CM15" s="98">
        <f t="shared" si="1"/>
        <v>0</v>
      </c>
      <c r="CN15" s="98">
        <f t="shared" si="2"/>
        <v>0</v>
      </c>
      <c r="CO15" s="98">
        <f t="shared" si="3"/>
        <v>0</v>
      </c>
      <c r="CP15" s="98">
        <f t="shared" si="4"/>
        <v>0</v>
      </c>
      <c r="CQ15" s="98">
        <f t="shared" si="5"/>
        <v>0</v>
      </c>
      <c r="CR15" s="98">
        <f t="shared" si="10"/>
        <v>0</v>
      </c>
      <c r="CS15" s="98">
        <f t="shared" si="6"/>
        <v>430000</v>
      </c>
      <c r="CT15" s="98">
        <f t="shared" si="7"/>
        <v>0</v>
      </c>
      <c r="CU15" s="98">
        <f t="shared" si="11"/>
        <v>0</v>
      </c>
      <c r="CV15" s="191">
        <f t="shared" si="8"/>
        <v>0</v>
      </c>
      <c r="CW15" s="188" t="str">
        <f t="shared" si="9"/>
        <v/>
      </c>
      <c r="CX15" s="1"/>
      <c r="CY15" s="1"/>
      <c r="CZ15" s="1"/>
      <c r="DA15" s="1"/>
      <c r="DB15" s="1"/>
      <c r="DC15" s="1"/>
      <c r="DD15" s="1"/>
      <c r="DE15" s="1"/>
      <c r="DF15" s="1"/>
      <c r="DG15" s="1"/>
      <c r="DH15" s="1"/>
      <c r="DI15" s="1"/>
      <c r="DJ15" s="1"/>
      <c r="DK15" s="1"/>
      <c r="DL15" s="1"/>
      <c r="DM15" s="26"/>
      <c r="DN15" s="1"/>
      <c r="DO15" s="1"/>
      <c r="DP15" s="1"/>
      <c r="DQ15" s="1"/>
      <c r="DR15" s="1"/>
      <c r="DS15" s="1"/>
      <c r="DV15" s="1"/>
      <c r="DW15" s="1"/>
      <c r="DY15" s="1"/>
      <c r="DZ15" s="1"/>
      <c r="EA15" s="1"/>
      <c r="EB15" s="1"/>
      <c r="EC15" s="1"/>
      <c r="ED15" s="1"/>
      <c r="EE15" s="2"/>
      <c r="EF15" s="2"/>
      <c r="EG15" s="2"/>
      <c r="EH15" s="2"/>
      <c r="EI15" s="1"/>
      <c r="EJ15" s="1"/>
      <c r="EK15" s="1"/>
      <c r="EL15" s="1"/>
      <c r="EM15" s="1"/>
      <c r="EN15" s="1"/>
      <c r="EO15" s="1"/>
      <c r="EP15" s="1"/>
      <c r="EQ15" s="1"/>
      <c r="ER15" s="1"/>
      <c r="ES15" s="1"/>
      <c r="ET15" s="1"/>
      <c r="EV15" s="1"/>
      <c r="EW15" s="1"/>
      <c r="EX15" s="1"/>
    </row>
    <row r="16" spans="1:168" ht="21.75"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
      <c r="AL16" s="6"/>
      <c r="AM16" s="38"/>
      <c r="AN16" s="38"/>
      <c r="AO16" s="38"/>
      <c r="AP16" s="39"/>
      <c r="AQ16" s="39"/>
      <c r="AR16" s="39"/>
      <c r="AS16" s="39"/>
      <c r="AT16" s="39"/>
      <c r="AU16" s="39"/>
      <c r="AV16" s="39"/>
      <c r="AW16" s="39"/>
      <c r="AX16" s="39"/>
      <c r="AY16" s="39"/>
      <c r="AZ16" s="39"/>
      <c r="BA16" s="39"/>
      <c r="BB16" s="40"/>
      <c r="BC16" s="40"/>
      <c r="BD16" s="40"/>
      <c r="BE16" s="40"/>
      <c r="BF16" s="40"/>
      <c r="BG16" s="40"/>
      <c r="BH16" s="40"/>
      <c r="BI16" s="40"/>
      <c r="BJ16" s="40"/>
      <c r="BK16" s="40"/>
      <c r="BL16" s="40"/>
      <c r="BM16" s="40"/>
      <c r="BN16" s="16"/>
      <c r="BO16" s="16"/>
      <c r="BP16" s="16"/>
      <c r="BQ16" s="41"/>
      <c r="BR16" s="16"/>
      <c r="BS16" s="16"/>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X16" s="1"/>
      <c r="CY16" s="1"/>
      <c r="DA16" s="1"/>
      <c r="DB16" s="1"/>
      <c r="DC16" s="1"/>
      <c r="DD16" s="1"/>
      <c r="DE16" s="1"/>
      <c r="DF16" s="1"/>
      <c r="DG16" s="2"/>
      <c r="DH16" s="2"/>
      <c r="DI16" s="2"/>
      <c r="DJ16" s="2"/>
      <c r="DK16" s="1"/>
      <c r="DL16" s="1"/>
      <c r="DM16" s="1" t="s">
        <v>45</v>
      </c>
      <c r="DN16" s="1"/>
      <c r="DO16" s="1"/>
      <c r="DP16" s="1"/>
      <c r="DQ16" s="1"/>
      <c r="DR16" s="1"/>
      <c r="DS16" s="1"/>
      <c r="DT16" s="1"/>
      <c r="DU16" s="1"/>
      <c r="DV16" s="1"/>
      <c r="DX16" s="1"/>
      <c r="DY16" s="1"/>
      <c r="DZ16" s="1"/>
    </row>
    <row r="17" spans="2:120" ht="21.75" customHeight="1" thickBot="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S17" s="1"/>
      <c r="AT17" s="1"/>
      <c r="AW17" s="1"/>
      <c r="AX17" s="1"/>
      <c r="AY17" s="1"/>
      <c r="AZ17" s="1"/>
      <c r="BA17" s="1"/>
      <c r="BB17" s="1"/>
      <c r="BC17" s="1"/>
      <c r="BD17" s="1"/>
      <c r="BE17" s="1"/>
      <c r="BF17" s="2"/>
      <c r="BG17" s="2"/>
      <c r="BH17" s="2"/>
      <c r="BI17" s="2"/>
      <c r="BJ17" s="1"/>
      <c r="BK17" s="1"/>
      <c r="BL17" s="1"/>
      <c r="BM17" s="1"/>
      <c r="BN17" s="1"/>
      <c r="BO17" s="1"/>
      <c r="BP17" s="1"/>
      <c r="BQ17" s="1"/>
      <c r="BR17" s="1"/>
      <c r="BS17" s="1"/>
      <c r="BT17" s="1"/>
      <c r="BU17" s="1"/>
      <c r="BV17" s="1"/>
      <c r="BW17" s="1"/>
      <c r="BX17" s="1"/>
      <c r="BY17" s="1"/>
      <c r="CE17" s="103"/>
      <c r="CF17" s="103"/>
      <c r="CG17" s="103"/>
      <c r="CH17" s="103"/>
      <c r="CI17" s="103"/>
      <c r="DM17" s="1"/>
      <c r="DN17" s="1"/>
      <c r="DO17" s="1"/>
      <c r="DP17" s="1"/>
    </row>
    <row r="18" spans="2:120" ht="21.75" customHeight="1" thickBot="1">
      <c r="C18" s="270" t="s">
        <v>0</v>
      </c>
      <c r="D18" s="271"/>
      <c r="E18" s="271"/>
      <c r="F18" s="271"/>
      <c r="G18" s="271"/>
      <c r="H18" s="271"/>
      <c r="I18" s="271"/>
      <c r="J18" s="271"/>
      <c r="K18" s="271"/>
      <c r="L18" s="271"/>
      <c r="M18" s="271"/>
      <c r="N18" s="271"/>
      <c r="O18" s="271"/>
      <c r="P18" s="271"/>
      <c r="Q18" s="272"/>
      <c r="R18" s="277">
        <f>SUM(R19:S24)</f>
        <v>0</v>
      </c>
      <c r="S18" s="278"/>
      <c r="T18" s="5" t="s">
        <v>1</v>
      </c>
      <c r="U18" s="1"/>
      <c r="V18" s="279" t="s">
        <v>47</v>
      </c>
      <c r="W18" s="280"/>
      <c r="X18" s="280"/>
      <c r="Y18" s="280"/>
      <c r="Z18" s="280"/>
      <c r="AA18" s="280"/>
      <c r="AB18" s="280"/>
      <c r="AC18" s="280"/>
      <c r="AD18" s="280"/>
      <c r="AE18" s="280"/>
      <c r="AF18" s="280"/>
      <c r="AG18" s="280"/>
      <c r="AH18" s="280"/>
      <c r="AI18" s="281"/>
      <c r="AL18" s="236" t="s">
        <v>4</v>
      </c>
      <c r="AM18" s="236"/>
      <c r="AN18" s="236"/>
      <c r="AO18" s="236" t="s">
        <v>12</v>
      </c>
      <c r="AP18" s="236"/>
      <c r="AQ18" s="236"/>
      <c r="AR18" s="236"/>
      <c r="AS18" s="236"/>
      <c r="AT18" s="236" t="s">
        <v>13</v>
      </c>
      <c r="AU18" s="236"/>
      <c r="AV18" s="236"/>
      <c r="AW18" s="236"/>
      <c r="AX18" s="236"/>
      <c r="AY18" s="6"/>
      <c r="AZ18" s="31" t="s">
        <v>11</v>
      </c>
      <c r="BA18" s="7"/>
      <c r="BB18" s="7"/>
      <c r="BC18" s="7"/>
      <c r="BD18" s="8"/>
      <c r="BE18" s="8"/>
      <c r="BF18" s="9"/>
      <c r="BG18" s="9"/>
      <c r="BH18" s="106"/>
      <c r="BI18" s="106"/>
      <c r="BJ18" s="106"/>
      <c r="BK18" s="106"/>
      <c r="BL18" s="9"/>
      <c r="BM18" s="9"/>
      <c r="BN18" s="9"/>
      <c r="BO18" s="9"/>
      <c r="BP18" s="9"/>
      <c r="BQ18" s="9"/>
      <c r="BR18" s="9"/>
      <c r="BS18" s="9"/>
      <c r="BT18" s="9"/>
      <c r="BU18" s="109"/>
      <c r="BV18" s="104"/>
      <c r="BW18" s="104"/>
      <c r="BX18" s="104"/>
      <c r="BY18" s="104"/>
      <c r="BZ18" s="104"/>
      <c r="CA18" s="104"/>
      <c r="CB18" s="104"/>
      <c r="CC18" s="104"/>
      <c r="CD18" s="109"/>
      <c r="CE18" s="104"/>
      <c r="CF18" s="104"/>
      <c r="CG18" s="105"/>
      <c r="CH18" s="42"/>
      <c r="CI18" s="42"/>
      <c r="CJ18" s="42"/>
      <c r="CK18" s="42"/>
      <c r="CL18" s="42"/>
      <c r="CM18" s="42"/>
      <c r="CN18" s="42"/>
      <c r="CO18" s="42"/>
      <c r="CP18" s="42"/>
      <c r="CQ18" s="42"/>
      <c r="CR18" s="42"/>
      <c r="CS18" s="42"/>
      <c r="CT18" s="42"/>
      <c r="DM18" s="1"/>
    </row>
    <row r="19" spans="2:120" ht="21.75" customHeight="1" thickBot="1">
      <c r="C19" s="10"/>
      <c r="D19" s="210" t="s">
        <v>71</v>
      </c>
      <c r="E19" s="211"/>
      <c r="F19" s="211"/>
      <c r="G19" s="211"/>
      <c r="H19" s="211"/>
      <c r="I19" s="211"/>
      <c r="J19" s="211"/>
      <c r="K19" s="211"/>
      <c r="L19" s="211"/>
      <c r="M19" s="211"/>
      <c r="N19" s="211"/>
      <c r="O19" s="211"/>
      <c r="P19" s="211"/>
      <c r="Q19" s="212"/>
      <c r="R19" s="213">
        <f>COUNTIF(AP6:BA15,"①*")</f>
        <v>0</v>
      </c>
      <c r="S19" s="214"/>
      <c r="T19" s="5" t="s">
        <v>1</v>
      </c>
      <c r="U19" s="1"/>
      <c r="V19" s="223">
        <f ca="1">SUM(CT6+(SUMIF(AP7:BA15,"①*",CT7:CT15))
+(SUMIF(AP7:BA15,"②*",CT7:CT15))
+(SUMIF(AP7:BA15,"③*",CT7:CT15))
+(SUMIF(AP7:BA15,"④*",CT7:CT15))+(SUMIF(AP7:BA15,"⑤*",CT7:CT15))+(SUMIF(AP7:BA15,"⑥*",CT7:CT15)))</f>
        <v>0</v>
      </c>
      <c r="W19" s="224"/>
      <c r="X19" s="224"/>
      <c r="Y19" s="224"/>
      <c r="Z19" s="224"/>
      <c r="AA19" s="224"/>
      <c r="AB19" s="224"/>
      <c r="AC19" s="224"/>
      <c r="AD19" s="224"/>
      <c r="AE19" s="224"/>
      <c r="AF19" s="224"/>
      <c r="AG19" s="224"/>
      <c r="AH19" s="224"/>
      <c r="AI19" s="225"/>
      <c r="AL19" s="236" t="s">
        <v>2</v>
      </c>
      <c r="AM19" s="236"/>
      <c r="AN19" s="236"/>
      <c r="AO19" s="247">
        <v>8.83</v>
      </c>
      <c r="AP19" s="247"/>
      <c r="AQ19" s="247"/>
      <c r="AR19" s="247"/>
      <c r="AS19" s="247"/>
      <c r="AT19" s="248">
        <v>40050</v>
      </c>
      <c r="AU19" s="248"/>
      <c r="AV19" s="248"/>
      <c r="AW19" s="248"/>
      <c r="AX19" s="248"/>
      <c r="AY19" s="11"/>
      <c r="AZ19" s="199" t="s">
        <v>8</v>
      </c>
      <c r="BA19" s="195"/>
      <c r="BB19" s="200"/>
      <c r="BC19" s="107"/>
      <c r="BD19" s="201">
        <v>430000</v>
      </c>
      <c r="BE19" s="201"/>
      <c r="BF19" s="201"/>
      <c r="BG19" s="108" t="s">
        <v>17</v>
      </c>
      <c r="BH19" s="201">
        <v>100000</v>
      </c>
      <c r="BI19" s="201"/>
      <c r="BJ19" s="201"/>
      <c r="BK19" s="108" t="s">
        <v>73</v>
      </c>
      <c r="BL19" s="12" t="s">
        <v>18</v>
      </c>
      <c r="BM19" s="195" t="s">
        <v>74</v>
      </c>
      <c r="BN19" s="195"/>
      <c r="BO19" s="195"/>
      <c r="BP19" s="195"/>
      <c r="BQ19" s="195"/>
      <c r="BR19" s="195"/>
      <c r="BS19" s="195"/>
      <c r="BT19" s="9" t="s">
        <v>75</v>
      </c>
      <c r="BU19" s="129">
        <v>1</v>
      </c>
      <c r="BV19" s="104" t="s">
        <v>76</v>
      </c>
      <c r="BW19" s="104"/>
      <c r="BX19" s="104"/>
      <c r="BY19" s="104"/>
      <c r="BZ19" s="104"/>
      <c r="CA19" s="104"/>
      <c r="CB19" s="104"/>
      <c r="CC19" s="104"/>
      <c r="CD19" s="109"/>
      <c r="CE19" s="104"/>
      <c r="CF19" s="104"/>
      <c r="CG19" s="105"/>
      <c r="CH19" s="42"/>
      <c r="CI19" s="42"/>
      <c r="CJ19" s="42"/>
      <c r="CK19" s="42"/>
      <c r="CL19" s="42"/>
      <c r="CM19" s="42"/>
      <c r="CN19" s="42"/>
      <c r="CO19" s="42"/>
      <c r="CP19" s="42"/>
      <c r="CQ19" s="42"/>
      <c r="CR19" s="42"/>
      <c r="CS19" s="42"/>
      <c r="CT19" s="42"/>
      <c r="DM19" s="1"/>
    </row>
    <row r="20" spans="2:120" ht="21.75" customHeight="1">
      <c r="C20" s="10"/>
      <c r="D20" s="269" t="s">
        <v>7</v>
      </c>
      <c r="E20" s="218"/>
      <c r="F20" s="218"/>
      <c r="G20" s="218"/>
      <c r="H20" s="218"/>
      <c r="I20" s="218"/>
      <c r="J20" s="218"/>
      <c r="K20" s="218"/>
      <c r="L20" s="218"/>
      <c r="M20" s="218"/>
      <c r="N20" s="218"/>
      <c r="O20" s="218"/>
      <c r="P20" s="218"/>
      <c r="Q20" s="219"/>
      <c r="R20" s="208">
        <f>COUNTIF(AP6:BA15,"②*")</f>
        <v>0</v>
      </c>
      <c r="S20" s="209"/>
      <c r="T20" s="5" t="s">
        <v>1</v>
      </c>
      <c r="U20" s="1"/>
      <c r="V20" s="228" t="s">
        <v>25</v>
      </c>
      <c r="W20" s="229"/>
      <c r="X20" s="229"/>
      <c r="Y20" s="229"/>
      <c r="Z20" s="229"/>
      <c r="AA20" s="229"/>
      <c r="AB20" s="229"/>
      <c r="AC20" s="229"/>
      <c r="AD20" s="229"/>
      <c r="AE20" s="229"/>
      <c r="AF20" s="229"/>
      <c r="AG20" s="229"/>
      <c r="AH20" s="229"/>
      <c r="AI20" s="230"/>
      <c r="AL20" s="236" t="s">
        <v>5</v>
      </c>
      <c r="AM20" s="236"/>
      <c r="AN20" s="236"/>
      <c r="AO20" s="247">
        <v>2.65</v>
      </c>
      <c r="AP20" s="247"/>
      <c r="AQ20" s="247"/>
      <c r="AR20" s="247"/>
      <c r="AS20" s="247"/>
      <c r="AT20" s="248">
        <v>12460</v>
      </c>
      <c r="AU20" s="248"/>
      <c r="AV20" s="248"/>
      <c r="AW20" s="248"/>
      <c r="AX20" s="248"/>
      <c r="AY20" s="11"/>
      <c r="AZ20" s="199" t="s">
        <v>9</v>
      </c>
      <c r="BA20" s="195"/>
      <c r="BB20" s="200"/>
      <c r="BC20" s="107"/>
      <c r="BD20" s="201">
        <v>430000</v>
      </c>
      <c r="BE20" s="201"/>
      <c r="BF20" s="201"/>
      <c r="BG20" s="108" t="s">
        <v>17</v>
      </c>
      <c r="BH20" s="12" t="s">
        <v>18</v>
      </c>
      <c r="BI20" s="201">
        <v>295000</v>
      </c>
      <c r="BJ20" s="201"/>
      <c r="BK20" s="201"/>
      <c r="BL20" s="9" t="s">
        <v>3</v>
      </c>
      <c r="BM20" s="9" t="s">
        <v>77</v>
      </c>
      <c r="BN20" s="9"/>
      <c r="BO20" s="9"/>
      <c r="BP20" s="9"/>
      <c r="BQ20" s="9" t="s">
        <v>76</v>
      </c>
      <c r="BR20" s="9" t="s">
        <v>78</v>
      </c>
      <c r="BS20" s="201">
        <v>100000</v>
      </c>
      <c r="BT20" s="201"/>
      <c r="BU20" s="201"/>
      <c r="BV20" s="104" t="s">
        <v>82</v>
      </c>
      <c r="BW20" s="104" t="s">
        <v>81</v>
      </c>
      <c r="BX20" s="195" t="s">
        <v>74</v>
      </c>
      <c r="BY20" s="195"/>
      <c r="BZ20" s="195"/>
      <c r="CA20" s="195"/>
      <c r="CB20" s="195"/>
      <c r="CC20" s="195"/>
      <c r="CD20" s="195"/>
      <c r="CE20" s="104" t="s">
        <v>83</v>
      </c>
      <c r="CF20" s="130">
        <v>1</v>
      </c>
      <c r="CG20" s="105" t="s">
        <v>84</v>
      </c>
      <c r="CH20" s="42"/>
      <c r="CI20" s="42"/>
      <c r="CJ20" s="42"/>
      <c r="CK20" s="42"/>
      <c r="CL20" s="42"/>
      <c r="CM20" s="42"/>
      <c r="CN20" s="42"/>
      <c r="CO20" s="42"/>
      <c r="CP20" s="42"/>
      <c r="CQ20" s="42"/>
      <c r="CR20" s="42"/>
      <c r="CS20" s="42"/>
      <c r="CT20" s="42"/>
    </row>
    <row r="21" spans="2:120" ht="21.75" customHeight="1" thickBot="1">
      <c r="C21" s="10"/>
      <c r="D21" s="218" t="s">
        <v>72</v>
      </c>
      <c r="E21" s="218"/>
      <c r="F21" s="218"/>
      <c r="G21" s="218"/>
      <c r="H21" s="218"/>
      <c r="I21" s="218"/>
      <c r="J21" s="218"/>
      <c r="K21" s="218"/>
      <c r="L21" s="218"/>
      <c r="M21" s="218"/>
      <c r="N21" s="218"/>
      <c r="O21" s="218"/>
      <c r="P21" s="218"/>
      <c r="Q21" s="219"/>
      <c r="R21" s="208">
        <f>COUNTIF(AP6:BA15,"③*")</f>
        <v>0</v>
      </c>
      <c r="S21" s="209"/>
      <c r="T21" s="5" t="s">
        <v>1</v>
      </c>
      <c r="V21" s="231">
        <f ca="1">SUM((SUMIF(AP6:BA15,"①*",CU6:CU15))
+(SUMIF(AP6:BA15,"②*",CU6:CU15))
+(SUMIF(AP6:BA15,"③*",CU6:CU15))
+(SUMIF(AP6:BA15,"④*",CU6:CU15))+(SUMIF(AP6:BA15,"⑤*",CU6:CU15))+(SUMIF(AP6:BA15,"⑥*",CU6:CU15)))</f>
        <v>0</v>
      </c>
      <c r="W21" s="232"/>
      <c r="X21" s="232"/>
      <c r="Y21" s="232"/>
      <c r="Z21" s="232"/>
      <c r="AA21" s="232"/>
      <c r="AB21" s="232"/>
      <c r="AC21" s="232"/>
      <c r="AD21" s="232"/>
      <c r="AE21" s="232"/>
      <c r="AF21" s="232"/>
      <c r="AG21" s="232"/>
      <c r="AH21" s="232"/>
      <c r="AI21" s="233"/>
      <c r="AL21" s="236" t="s">
        <v>6</v>
      </c>
      <c r="AM21" s="236"/>
      <c r="AN21" s="236"/>
      <c r="AO21" s="247">
        <v>3.08</v>
      </c>
      <c r="AP21" s="247"/>
      <c r="AQ21" s="247"/>
      <c r="AR21" s="247"/>
      <c r="AS21" s="247"/>
      <c r="AT21" s="248">
        <v>15740</v>
      </c>
      <c r="AU21" s="248"/>
      <c r="AV21" s="248"/>
      <c r="AW21" s="248"/>
      <c r="AX21" s="248"/>
      <c r="AY21" s="11"/>
      <c r="AZ21" s="199" t="s">
        <v>10</v>
      </c>
      <c r="BA21" s="195"/>
      <c r="BB21" s="200"/>
      <c r="BC21" s="107"/>
      <c r="BD21" s="201">
        <v>430000</v>
      </c>
      <c r="BE21" s="201"/>
      <c r="BF21" s="201"/>
      <c r="BG21" s="108" t="s">
        <v>17</v>
      </c>
      <c r="BH21" s="12" t="s">
        <v>19</v>
      </c>
      <c r="BI21" s="201">
        <v>545000</v>
      </c>
      <c r="BJ21" s="201"/>
      <c r="BK21" s="201"/>
      <c r="BL21" s="9" t="s">
        <v>3</v>
      </c>
      <c r="BM21" s="9" t="s">
        <v>77</v>
      </c>
      <c r="BN21" s="9"/>
      <c r="BO21" s="9"/>
      <c r="BP21" s="9"/>
      <c r="BQ21" s="9" t="s">
        <v>76</v>
      </c>
      <c r="BR21" s="9" t="s">
        <v>78</v>
      </c>
      <c r="BS21" s="201">
        <v>100000</v>
      </c>
      <c r="BT21" s="201"/>
      <c r="BU21" s="201"/>
      <c r="BV21" s="104" t="s">
        <v>82</v>
      </c>
      <c r="BW21" s="104" t="s">
        <v>81</v>
      </c>
      <c r="BX21" s="195" t="s">
        <v>74</v>
      </c>
      <c r="BY21" s="195"/>
      <c r="BZ21" s="195"/>
      <c r="CA21" s="195"/>
      <c r="CB21" s="195"/>
      <c r="CC21" s="195"/>
      <c r="CD21" s="195"/>
      <c r="CE21" s="104" t="s">
        <v>83</v>
      </c>
      <c r="CF21" s="130">
        <v>1</v>
      </c>
      <c r="CG21" s="105" t="s">
        <v>84</v>
      </c>
      <c r="CH21" s="42"/>
      <c r="CI21" s="42"/>
      <c r="CJ21" s="42"/>
      <c r="CK21" s="42"/>
      <c r="CL21" s="42"/>
      <c r="CM21" s="42"/>
      <c r="CN21" s="42"/>
      <c r="CO21" s="42"/>
      <c r="CP21" s="42"/>
      <c r="CQ21" s="42"/>
      <c r="CR21" s="42"/>
      <c r="CS21" s="42"/>
      <c r="CT21" s="42"/>
    </row>
    <row r="22" spans="2:120" ht="21.75" customHeight="1">
      <c r="C22" s="10"/>
      <c r="D22" s="226" t="s">
        <v>138</v>
      </c>
      <c r="E22" s="226"/>
      <c r="F22" s="226"/>
      <c r="G22" s="226"/>
      <c r="H22" s="226"/>
      <c r="I22" s="226"/>
      <c r="J22" s="226"/>
      <c r="K22" s="226"/>
      <c r="L22" s="226"/>
      <c r="M22" s="226"/>
      <c r="N22" s="226"/>
      <c r="O22" s="226"/>
      <c r="P22" s="226"/>
      <c r="Q22" s="227"/>
      <c r="R22" s="208">
        <f>COUNTIF(AP6:BA15,"④*")</f>
        <v>0</v>
      </c>
      <c r="S22" s="209"/>
      <c r="T22" s="5" t="s">
        <v>1</v>
      </c>
      <c r="V22" s="30"/>
      <c r="W22" s="30"/>
      <c r="X22" s="30"/>
      <c r="Y22" s="30"/>
      <c r="Z22" s="30"/>
      <c r="AA22" s="30"/>
      <c r="AB22" s="30"/>
      <c r="AC22" s="30"/>
      <c r="AD22" s="30"/>
      <c r="AE22" s="30"/>
      <c r="AF22" s="30"/>
      <c r="AG22" s="30"/>
      <c r="AH22" s="30"/>
      <c r="AI22" s="30"/>
      <c r="AL22" s="6"/>
      <c r="AM22" s="6"/>
      <c r="AN22" s="6"/>
      <c r="AO22" s="27"/>
      <c r="AP22" s="27"/>
      <c r="AQ22" s="27"/>
      <c r="AR22" s="27"/>
      <c r="AS22" s="27"/>
      <c r="AT22" s="11"/>
      <c r="AU22" s="11"/>
      <c r="AV22" s="11"/>
      <c r="AW22" s="11"/>
      <c r="AX22" s="11"/>
      <c r="AY22" s="11"/>
      <c r="AZ22" s="6"/>
      <c r="BA22" s="6"/>
      <c r="BB22" s="6"/>
      <c r="BC22" s="6"/>
      <c r="BD22" s="11"/>
      <c r="BE22" s="11"/>
      <c r="BF22" s="11"/>
      <c r="BG22" s="11"/>
      <c r="BH22" s="28"/>
      <c r="BI22" s="11"/>
      <c r="BJ22" s="11"/>
      <c r="BK22" s="11"/>
      <c r="BL22" s="5"/>
      <c r="BM22" s="5"/>
      <c r="BN22" s="5"/>
      <c r="BO22" s="5"/>
      <c r="BP22" s="5"/>
      <c r="BQ22" s="5"/>
      <c r="BR22" s="5"/>
      <c r="BT22" s="6"/>
      <c r="BU22" s="6"/>
      <c r="BV22" s="6"/>
      <c r="BW22" s="29"/>
      <c r="BX22" s="27"/>
      <c r="BY22" s="27"/>
      <c r="BZ22" s="27"/>
      <c r="CA22" s="27"/>
    </row>
    <row r="23" spans="2:120" ht="21.75" customHeight="1">
      <c r="C23" s="10"/>
      <c r="D23" s="218" t="s">
        <v>141</v>
      </c>
      <c r="E23" s="218"/>
      <c r="F23" s="218"/>
      <c r="G23" s="218"/>
      <c r="H23" s="218"/>
      <c r="I23" s="218"/>
      <c r="J23" s="218"/>
      <c r="K23" s="218"/>
      <c r="L23" s="218"/>
      <c r="M23" s="218"/>
      <c r="N23" s="218"/>
      <c r="O23" s="218"/>
      <c r="P23" s="218"/>
      <c r="Q23" s="219"/>
      <c r="R23" s="208">
        <f>COUNTIF(AP6:BA15,"⑤*")</f>
        <v>0</v>
      </c>
      <c r="S23" s="209"/>
      <c r="T23" s="5" t="s">
        <v>139</v>
      </c>
      <c r="V23" s="30"/>
      <c r="W23" s="30"/>
      <c r="X23" s="30"/>
      <c r="Y23" s="30"/>
      <c r="Z23" s="30"/>
      <c r="AA23" s="30"/>
      <c r="AB23" s="30"/>
      <c r="AC23" s="30"/>
      <c r="AD23" s="30"/>
      <c r="AE23" s="30"/>
      <c r="AF23" s="30"/>
      <c r="AG23" s="30"/>
      <c r="AH23" s="30"/>
      <c r="AI23" s="30"/>
      <c r="AL23" s="199" t="s">
        <v>21</v>
      </c>
      <c r="AM23" s="195"/>
      <c r="AN23" s="195"/>
      <c r="AO23" s="195"/>
      <c r="AP23" s="195"/>
      <c r="AQ23" s="195"/>
      <c r="AR23" s="195"/>
      <c r="AS23" s="200"/>
      <c r="AT23" s="11"/>
      <c r="AU23" s="11"/>
      <c r="AV23" s="11"/>
      <c r="AW23" s="11"/>
      <c r="AX23" s="11"/>
      <c r="AY23" s="11"/>
      <c r="AZ23" s="110" t="s">
        <v>79</v>
      </c>
      <c r="BA23" s="99"/>
      <c r="BB23" s="99"/>
      <c r="BC23" s="99"/>
      <c r="BD23" s="100"/>
      <c r="BE23" s="100"/>
      <c r="BF23" s="100"/>
      <c r="BG23" s="101"/>
      <c r="BH23" s="234">
        <f>COUNTIFS(AP6:BA15,"①*",BB6:BM15,"&gt;550000",BN6:BY15,"&lt;=1250000")+COUNTIFS(AP6:BA15,"①*",BB6:BM15,"&lt;=550000",BN6:BY15,"&gt;1250000")+COUNTIFS(AP6:BA15,"①*",BB6:BM15,"&gt;550000",BN6:BY15,"&gt;1250000")+COUNTIFS(AP6:BA15,"②*",BB6:BM15,"&gt;550000",BN6:BY15,"&lt;=600000")+COUNTIFS(AP6:BA15,"②*",BB6:BM15,"&lt;=550000",BN6:BY15,"&gt;600000")+COUNTIFS(AP6:BA15,"②*",BB6:BM15,"&gt;550000",BN6:BY15,"&gt;600000")+COUNTIFS(AP6:BA15,"③*",BB6:BM15,"&gt;550000",BN6:BY15,"&lt;=600000")+COUNTIFS(AP6:BA15,"③*",BB6:BM15,"&lt;=550000",BN6:BY15,"&gt;600000")+COUNTIFS(AP6:BA15,"③*",BB6:BM15,"&gt;550000",BN6:BY15,"&gt;600000")+COUNTIFS(AP6:BA15,"④*",BB6:BM15,"&gt;550000",BN6:BY15,"&lt;=600000")+COUNTIFS(AP6:BA15,"④*",BB6:BM15,"&lt;=550000",BN6:BY15,"&gt;600000")+COUNTIFS(AP6:BA15,"④*",BB6:BM15,"&gt;550000",BN6:BY15,"&gt;600000")+COUNTIFS(AP6:BA15,"⑤*",BB6:BM15,"&gt;550000",BN6:BY15,"&lt;=600000")+COUNTIFS(AP6:BA15,"⑤*",BB6:BM15,"&lt;=550000",BN6:BY15,"&gt;600000")+COUNTIFS(AP6:BA15,"⑤*",BB6:BM15,"&gt;550000",BN6:BY15,"&gt;600000")+COUNTIFS(AP6:BA15,"⑥*",BB6:BM15,"&gt;550000",BN6:BY15,"&lt;=600000")+COUNTIFS(AP6:BA15,"⑥*",BB6:BM15,"&lt;=550000",BN6:BY15,"&gt;600000")+COUNTIFS(AP6:BA15,"⑥*",BB6:BM15,"&gt;550000",BN6:BY15,"&gt;600000")+COUNTIFS(AP6:BA15,"⑦*",BB6:BM15,"&gt;550000",BN6:BY15,"&lt;=600000")+COUNTIFS(AP6:BA15,"⑦*",BB6:BM15,"&lt;=550000",BN6:BY15,"&gt;600000")+COUNTIFS(AP6:BA15,"⑦*",BB6:BM15,"&gt;550000",BN6:BY15,"&gt;600000")+COUNTIFS(AP6:BA15,"⑧*",BB6:BM15,"&gt;550000",BN6:BY15,"&lt;=1250000")+COUNTIFS(AP6:BA15,"⑧*",BB6:BM15,"&lt;=550000",BN6:BY15,"&gt;1250000")+COUNTIFS(AP6:BA15,"⑧*",BB6:BM15,"&gt;550000",BN6:BY15,"&gt;1250000")</f>
        <v>0</v>
      </c>
      <c r="BI23" s="235"/>
      <c r="BJ23" s="11" t="s">
        <v>80</v>
      </c>
      <c r="BK23" s="11"/>
      <c r="BL23" s="5"/>
      <c r="BM23" s="5"/>
      <c r="BN23" s="5"/>
      <c r="BO23" s="5"/>
      <c r="BP23" s="5"/>
      <c r="BQ23" s="5"/>
      <c r="BR23" s="5"/>
      <c r="BT23" s="6"/>
      <c r="BU23" s="6"/>
      <c r="BV23" s="6"/>
      <c r="BW23" s="29"/>
      <c r="BX23" s="27"/>
      <c r="BY23" s="27"/>
      <c r="BZ23" s="27"/>
      <c r="CA23" s="27"/>
    </row>
    <row r="24" spans="2:120" ht="21.75" customHeight="1" thickBot="1">
      <c r="C24" s="13"/>
      <c r="D24" s="266" t="s">
        <v>140</v>
      </c>
      <c r="E24" s="267"/>
      <c r="F24" s="267"/>
      <c r="G24" s="267"/>
      <c r="H24" s="267"/>
      <c r="I24" s="267"/>
      <c r="J24" s="267"/>
      <c r="K24" s="267"/>
      <c r="L24" s="267"/>
      <c r="M24" s="267"/>
      <c r="N24" s="267"/>
      <c r="O24" s="267"/>
      <c r="P24" s="267"/>
      <c r="Q24" s="267"/>
      <c r="R24" s="268">
        <f>COUNTIF(AP6:BA15,"⑥*")</f>
        <v>0</v>
      </c>
      <c r="S24" s="268"/>
      <c r="T24" s="5" t="s">
        <v>139</v>
      </c>
      <c r="V24" s="30"/>
      <c r="W24" s="30"/>
      <c r="X24" s="30"/>
      <c r="Y24" s="42"/>
      <c r="Z24" s="42"/>
      <c r="AA24" s="42"/>
      <c r="AB24" s="42"/>
      <c r="AC24" s="42"/>
      <c r="AD24" s="42"/>
      <c r="AE24" s="42"/>
      <c r="AF24" s="42"/>
      <c r="AG24" s="42"/>
      <c r="AH24" s="42"/>
      <c r="AI24" s="42"/>
      <c r="AJ24" s="42"/>
      <c r="AK24" s="42"/>
      <c r="AL24" s="236" t="s">
        <v>2</v>
      </c>
      <c r="AM24" s="236"/>
      <c r="AN24" s="236"/>
      <c r="AO24" s="237">
        <v>650000</v>
      </c>
      <c r="AP24" s="238"/>
      <c r="AQ24" s="238"/>
      <c r="AR24" s="238"/>
      <c r="AS24" s="238"/>
      <c r="AT24" s="11"/>
      <c r="AU24" s="11"/>
      <c r="AV24" s="11"/>
      <c r="AW24" s="11"/>
      <c r="AX24" s="11"/>
      <c r="AY24" s="11"/>
      <c r="AZ24" s="6"/>
      <c r="BA24" s="6"/>
      <c r="BB24" s="6"/>
      <c r="BC24" s="6"/>
      <c r="BD24" s="11"/>
      <c r="BE24" s="11"/>
      <c r="BF24" s="11"/>
      <c r="BG24" s="11"/>
      <c r="BH24" s="28"/>
      <c r="BI24" s="11"/>
      <c r="BJ24" s="11"/>
      <c r="BK24" s="11"/>
      <c r="BL24" s="5"/>
      <c r="BM24" s="5"/>
      <c r="BN24" s="5"/>
      <c r="BO24" s="5"/>
      <c r="BP24" s="5"/>
      <c r="BQ24" s="5"/>
      <c r="BR24" s="5"/>
      <c r="BT24" s="6"/>
      <c r="BU24" s="6"/>
      <c r="BV24" s="6"/>
      <c r="BW24" s="29"/>
      <c r="BX24" s="27"/>
      <c r="BY24" s="27"/>
      <c r="BZ24" s="27"/>
      <c r="CA24" s="27"/>
    </row>
    <row r="25" spans="2:120" ht="21.75" customHeight="1" thickBot="1">
      <c r="AL25" s="236" t="s">
        <v>5</v>
      </c>
      <c r="AM25" s="236"/>
      <c r="AN25" s="236"/>
      <c r="AO25" s="237">
        <v>240000</v>
      </c>
      <c r="AP25" s="238"/>
      <c r="AQ25" s="238"/>
      <c r="AR25" s="238"/>
      <c r="AS25" s="238"/>
    </row>
    <row r="26" spans="2:120" ht="21.75" customHeight="1" thickBot="1">
      <c r="C26" s="14" t="s">
        <v>15</v>
      </c>
      <c r="D26" s="14"/>
      <c r="E26" s="14"/>
      <c r="F26" s="14"/>
      <c r="G26" s="14"/>
      <c r="H26" s="14"/>
      <c r="I26" s="14"/>
      <c r="J26" s="14"/>
      <c r="K26" s="14"/>
      <c r="L26" s="14"/>
      <c r="M26" s="14"/>
      <c r="N26" s="14"/>
      <c r="O26" s="14"/>
      <c r="P26" s="14"/>
      <c r="Q26" s="14"/>
      <c r="R26" s="263">
        <f ca="1">S29+S37+S45</f>
        <v>0</v>
      </c>
      <c r="S26" s="264"/>
      <c r="T26" s="264"/>
      <c r="U26" s="264"/>
      <c r="V26" s="265"/>
      <c r="W26" s="1"/>
      <c r="X26" s="1"/>
      <c r="Y26" s="1"/>
      <c r="Z26" s="1"/>
      <c r="AA26" s="1"/>
      <c r="AB26" s="1"/>
      <c r="AC26" s="34"/>
      <c r="AD26" s="1"/>
      <c r="AF26" s="1"/>
      <c r="AG26" s="1"/>
      <c r="AJ26" s="1"/>
      <c r="AK26" s="1"/>
      <c r="AL26" s="236" t="s">
        <v>6</v>
      </c>
      <c r="AM26" s="236"/>
      <c r="AN26" s="236"/>
      <c r="AO26" s="237">
        <v>170000</v>
      </c>
      <c r="AP26" s="238"/>
      <c r="AQ26" s="238"/>
      <c r="AR26" s="238"/>
      <c r="AS26" s="238"/>
      <c r="BH26" s="3"/>
      <c r="BI26" s="3"/>
      <c r="BJ26" s="3"/>
      <c r="BK26" s="3"/>
      <c r="BT26" s="15"/>
      <c r="BU26" s="15"/>
      <c r="BV26" s="15"/>
      <c r="BW26" s="15"/>
    </row>
    <row r="27" spans="2:120" ht="21.75" customHeight="1" thickBot="1">
      <c r="C27" s="14"/>
      <c r="D27" s="16" t="s">
        <v>16</v>
      </c>
      <c r="E27" s="16"/>
      <c r="F27" s="16"/>
      <c r="G27" s="16"/>
      <c r="H27" s="16"/>
      <c r="I27" s="16"/>
      <c r="J27" s="16"/>
      <c r="K27" s="16"/>
      <c r="L27" s="16"/>
      <c r="M27" s="16"/>
      <c r="N27" s="16"/>
      <c r="O27" s="16"/>
      <c r="P27" s="16"/>
      <c r="Q27" s="16"/>
      <c r="R27" s="220">
        <f ca="1">ROUNDUP(R26/12,0)</f>
        <v>0</v>
      </c>
      <c r="S27" s="221"/>
      <c r="T27" s="221"/>
      <c r="U27" s="221"/>
      <c r="V27" s="222"/>
      <c r="W27" s="1"/>
      <c r="X27" s="1"/>
      <c r="Y27" s="1"/>
      <c r="Z27" s="1"/>
      <c r="AA27" s="1"/>
      <c r="AB27" s="1"/>
      <c r="AC27" s="1"/>
      <c r="AD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2"/>
      <c r="BJ27" s="2"/>
      <c r="BK27" s="2"/>
      <c r="BL27" s="2"/>
      <c r="BM27" s="1"/>
      <c r="BN27" s="1"/>
      <c r="BO27" s="1"/>
      <c r="BP27" s="1"/>
      <c r="BQ27" s="1"/>
      <c r="BR27" s="1"/>
      <c r="BS27" s="1"/>
      <c r="BT27" s="1"/>
      <c r="BU27" s="1"/>
      <c r="BV27" s="1"/>
      <c r="BW27" s="1"/>
      <c r="BX27" s="1"/>
      <c r="BY27" s="1"/>
      <c r="BZ27" s="1"/>
      <c r="CA27" s="1"/>
      <c r="CB27" s="1"/>
    </row>
    <row r="28" spans="2:120" ht="21.75" customHeight="1">
      <c r="C28" s="14"/>
      <c r="D28" s="16"/>
      <c r="E28" s="6"/>
      <c r="F28" s="6"/>
      <c r="G28" s="2"/>
      <c r="H28" s="1"/>
      <c r="I28" s="17"/>
      <c r="J28" s="17"/>
      <c r="K28" s="17"/>
      <c r="L28" s="18"/>
      <c r="M28" s="17"/>
      <c r="N28" s="97"/>
      <c r="O28" s="17"/>
      <c r="P28" s="17"/>
      <c r="Q28" s="17"/>
      <c r="R28" s="5"/>
      <c r="S28" s="33"/>
      <c r="T28" s="33"/>
      <c r="U28" s="33"/>
      <c r="V28" s="33"/>
      <c r="W28" s="1"/>
      <c r="X28" s="1"/>
      <c r="Y28" s="1"/>
      <c r="AC28" s="1"/>
      <c r="AD28" s="1"/>
      <c r="AJ28" s="1"/>
      <c r="AK28" s="1"/>
      <c r="AL28" s="1"/>
      <c r="AM28" s="1"/>
      <c r="AN28" s="1"/>
      <c r="AO28" s="1"/>
      <c r="AP28" s="1"/>
      <c r="AQ28" s="1"/>
      <c r="AR28" s="1"/>
      <c r="AS28" s="1"/>
      <c r="AT28" s="1"/>
      <c r="AU28" s="1"/>
      <c r="AV28" s="1"/>
      <c r="AW28" s="1"/>
      <c r="AX28" s="1"/>
      <c r="AY28" s="1"/>
      <c r="AZ28" s="1"/>
      <c r="BA28" s="1"/>
      <c r="BB28" s="1"/>
      <c r="BC28" s="1"/>
      <c r="BD28" s="1"/>
      <c r="BE28" s="1"/>
      <c r="BF28" s="1"/>
      <c r="BG28" s="2"/>
      <c r="BH28" s="2"/>
      <c r="BI28" s="1"/>
      <c r="BJ28" s="1"/>
      <c r="BK28" s="1"/>
      <c r="BL28" s="1"/>
      <c r="BM28" s="1"/>
      <c r="BN28" s="1"/>
      <c r="BO28" s="1"/>
      <c r="BP28" s="1"/>
      <c r="BQ28" s="1"/>
      <c r="BR28" s="1"/>
      <c r="BS28" s="1"/>
      <c r="BT28" s="1"/>
      <c r="BU28" s="1"/>
      <c r="BV28" s="1"/>
      <c r="BW28" s="1"/>
      <c r="BX28" s="1"/>
      <c r="BY28" s="1"/>
      <c r="BZ28" s="1"/>
      <c r="CA28" s="1"/>
      <c r="CB28" s="1"/>
    </row>
    <row r="29" spans="2:120" ht="21.75" customHeight="1">
      <c r="C29" s="14"/>
      <c r="D29" s="20" t="s">
        <v>2</v>
      </c>
      <c r="E29" s="20"/>
      <c r="F29" s="20"/>
      <c r="G29" s="20"/>
      <c r="H29" s="20"/>
      <c r="I29" s="20"/>
      <c r="J29" s="20"/>
      <c r="K29" s="20"/>
      <c r="L29" s="20"/>
      <c r="M29" s="20"/>
      <c r="N29" s="20"/>
      <c r="O29" s="20"/>
      <c r="P29" s="20"/>
      <c r="Q29" s="20"/>
      <c r="R29" s="20"/>
      <c r="S29" s="215">
        <f ca="1">IF((ROUNDDOWN(S31+S33+S35,-1))&lt;=$AO$24,ROUNDDOWN(S31+S33+S35,-1),$AO$24)</f>
        <v>0</v>
      </c>
      <c r="T29" s="216"/>
      <c r="U29" s="216"/>
      <c r="V29" s="217"/>
      <c r="W29" s="4" t="str">
        <f ca="1">IF((ROUNDDOWN(S31+S33,-1))&lt;=$AO$24,"","限度額を超えた分は切り捨てます")</f>
        <v/>
      </c>
      <c r="X29" s="1"/>
      <c r="Y29" s="1"/>
      <c r="Z29" s="1"/>
      <c r="AA29" s="1"/>
      <c r="AB29" s="1"/>
      <c r="AC29" s="1"/>
      <c r="AD29" s="1"/>
      <c r="AF29" s="1"/>
      <c r="AG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2"/>
      <c r="BS29" s="2"/>
      <c r="BT29" s="1"/>
      <c r="BU29" s="1"/>
      <c r="BV29" s="1"/>
      <c r="BW29" s="1"/>
      <c r="BX29" s="1"/>
      <c r="BY29" s="1"/>
      <c r="BZ29" s="1"/>
      <c r="CA29" s="1"/>
      <c r="CB29" s="1"/>
    </row>
    <row r="30" spans="2:120" ht="21.75" customHeight="1">
      <c r="C30" s="14"/>
      <c r="D30" s="20"/>
      <c r="E30" s="1" t="s">
        <v>27</v>
      </c>
      <c r="F30" s="1"/>
      <c r="G30" s="1"/>
      <c r="H30" s="1"/>
      <c r="I30" s="1"/>
      <c r="J30" s="1"/>
      <c r="K30" s="1"/>
      <c r="L30" s="1"/>
      <c r="M30" s="1"/>
      <c r="N30" s="1"/>
      <c r="O30" s="1"/>
      <c r="P30" s="1"/>
      <c r="Q30" s="1"/>
      <c r="R30" s="1"/>
      <c r="S30" s="1"/>
      <c r="T30" s="1"/>
      <c r="U30" s="1"/>
      <c r="V30" s="1"/>
      <c r="W30" s="1"/>
      <c r="X30" s="1"/>
      <c r="Y30" s="1"/>
      <c r="Z30" s="1"/>
      <c r="AA30" s="1"/>
      <c r="AB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2"/>
      <c r="BK30" s="2"/>
      <c r="BL30" s="1"/>
      <c r="BM30" s="1"/>
      <c r="BN30" s="1"/>
      <c r="BO30" s="1"/>
      <c r="BP30" s="1"/>
      <c r="BQ30" s="1"/>
      <c r="BR30" s="1"/>
      <c r="BS30" s="1"/>
      <c r="BT30" s="1"/>
      <c r="BU30" s="1"/>
      <c r="BV30" s="1"/>
      <c r="BW30" s="1"/>
      <c r="BX30" s="1"/>
      <c r="BY30" s="1"/>
      <c r="BZ30" s="1"/>
      <c r="CA30" s="1"/>
      <c r="CB30" s="1"/>
    </row>
    <row r="31" spans="2:120" ht="21.75" customHeight="1">
      <c r="C31" s="14"/>
      <c r="D31" s="20"/>
      <c r="E31" s="256">
        <f ca="1">V21</f>
        <v>0</v>
      </c>
      <c r="F31" s="257"/>
      <c r="G31" s="257"/>
      <c r="H31" s="257"/>
      <c r="I31" s="258"/>
      <c r="J31" s="21"/>
      <c r="K31" s="21" t="s">
        <v>3</v>
      </c>
      <c r="L31" s="2"/>
      <c r="M31" s="259">
        <f>AO19/100</f>
        <v>8.8300000000000003E-2</v>
      </c>
      <c r="N31" s="259"/>
      <c r="O31" s="259"/>
      <c r="P31" s="259"/>
      <c r="Q31" s="22"/>
      <c r="R31" s="1" t="s">
        <v>14</v>
      </c>
      <c r="S31" s="250">
        <f ca="1">ROUNDDOWN(E31*M31,0)</f>
        <v>0</v>
      </c>
      <c r="T31" s="251"/>
      <c r="U31" s="251"/>
      <c r="V31" s="252"/>
      <c r="W31" s="1"/>
      <c r="X31" s="1"/>
      <c r="Y31" s="1"/>
      <c r="Z31" s="1"/>
      <c r="AA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2"/>
      <c r="BJ31" s="2"/>
      <c r="BK31" s="1"/>
      <c r="BL31" s="1"/>
      <c r="BM31" s="1"/>
      <c r="BN31" s="1"/>
      <c r="BO31" s="1"/>
      <c r="BP31" s="1"/>
      <c r="BQ31" s="1"/>
      <c r="BR31" s="1"/>
      <c r="BS31" s="1"/>
      <c r="BT31" s="1"/>
      <c r="BU31" s="1"/>
      <c r="BV31" s="1"/>
      <c r="BW31" s="1"/>
      <c r="BX31" s="1"/>
      <c r="BY31" s="1"/>
      <c r="BZ31" s="1"/>
      <c r="CA31" s="1"/>
      <c r="CB31" s="1"/>
    </row>
    <row r="32" spans="2:120" ht="21.75" customHeight="1">
      <c r="C32" s="14"/>
      <c r="D32" s="20"/>
      <c r="E32" s="1" t="s">
        <v>153</v>
      </c>
      <c r="F32" s="1"/>
      <c r="G32" s="1"/>
      <c r="H32" s="1"/>
      <c r="I32" s="1"/>
      <c r="J32" s="1"/>
      <c r="K32" s="1"/>
      <c r="L32" s="1"/>
      <c r="M32" s="1"/>
      <c r="N32" s="1"/>
      <c r="O32" s="1"/>
      <c r="P32" s="1"/>
      <c r="Q32" s="1"/>
      <c r="R32" s="1"/>
      <c r="S32" s="23"/>
      <c r="T32" s="23"/>
      <c r="U32" s="23"/>
      <c r="V32" s="23"/>
      <c r="W32" s="1"/>
      <c r="X32" s="1"/>
      <c r="Y32" s="1"/>
      <c r="Z32" s="1"/>
      <c r="AA32" s="1"/>
      <c r="AB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2"/>
      <c r="BK32" s="2"/>
      <c r="BL32" s="1"/>
      <c r="BM32" s="1"/>
      <c r="BN32" s="1"/>
      <c r="BO32" s="1"/>
      <c r="BP32" s="1"/>
      <c r="BQ32" s="1"/>
      <c r="BR32" s="1"/>
      <c r="BS32" s="1"/>
      <c r="BT32" s="1"/>
      <c r="BU32" s="1"/>
      <c r="BV32" s="1"/>
      <c r="BW32" s="1"/>
      <c r="BX32" s="1"/>
      <c r="BY32" s="1"/>
      <c r="BZ32" s="1"/>
      <c r="CA32" s="1"/>
      <c r="CB32" s="1"/>
    </row>
    <row r="33" spans="3:80" ht="21.75" customHeight="1">
      <c r="C33" s="14"/>
      <c r="D33" s="20"/>
      <c r="E33" s="199">
        <f>$R$19+$R$20+$R$21+$R$22+$R$24</f>
        <v>0</v>
      </c>
      <c r="F33" s="200"/>
      <c r="G33" s="2" t="s">
        <v>3</v>
      </c>
      <c r="H33" s="1" t="s">
        <v>19</v>
      </c>
      <c r="I33" s="249">
        <f>AT19</f>
        <v>40050</v>
      </c>
      <c r="J33" s="249"/>
      <c r="K33" s="249"/>
      <c r="L33" s="18" t="s">
        <v>22</v>
      </c>
      <c r="M33" s="249">
        <f ca="1">ROUNDUP(IF($V$19&lt;=($BD$19+$BH$19*IF($BH$23-$BU$19&lt;0,0,$BH$23-$BU$19)),$AT$19*0.7,IF($V$19&lt;=($BD$20+($BI$20*$R$18)+$BS$20*IF($BH$23-$CF$20&lt;0,0,$BH$23-$CF$20)),$AT$19*0.5,IF($V$19&lt;=($BD$21+($BI$21*$R$18)+$BS$21*IF($BH$23-$CF$21&lt;0,0,$BH$23-$CF$21)),$AT$19*0.2,0))),0)</f>
        <v>28035</v>
      </c>
      <c r="N33" s="249"/>
      <c r="O33" s="249"/>
      <c r="P33" s="249"/>
      <c r="Q33" s="17" t="s">
        <v>20</v>
      </c>
      <c r="R33" s="1" t="s">
        <v>14</v>
      </c>
      <c r="S33" s="250">
        <f ca="1">E33*(I33-M33)</f>
        <v>0</v>
      </c>
      <c r="T33" s="251"/>
      <c r="U33" s="251"/>
      <c r="V33" s="252"/>
      <c r="W33" s="1"/>
      <c r="X33" s="1"/>
      <c r="Y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2"/>
      <c r="BH33" s="2"/>
      <c r="BI33" s="1"/>
      <c r="BJ33" s="1"/>
      <c r="BK33" s="1"/>
      <c r="BL33" s="1"/>
      <c r="BM33" s="1"/>
      <c r="BN33" s="1"/>
      <c r="BO33" s="1"/>
      <c r="BP33" s="1"/>
      <c r="BQ33" s="1"/>
      <c r="BR33" s="1"/>
      <c r="BS33" s="1"/>
      <c r="BT33" s="1"/>
      <c r="BU33" s="1"/>
      <c r="BV33" s="1"/>
      <c r="BW33" s="1"/>
      <c r="BX33" s="1"/>
      <c r="BY33" s="1"/>
      <c r="BZ33" s="1"/>
      <c r="CA33" s="1"/>
      <c r="CB33" s="1"/>
    </row>
    <row r="34" spans="3:80" ht="21.75" customHeight="1">
      <c r="C34" s="14"/>
      <c r="D34" s="20"/>
      <c r="E34" s="1" t="s">
        <v>154</v>
      </c>
      <c r="F34" s="6"/>
      <c r="G34" s="96"/>
      <c r="H34" s="1"/>
      <c r="I34" s="145"/>
      <c r="J34" s="145"/>
      <c r="K34" s="145"/>
      <c r="L34" s="18"/>
      <c r="M34" s="145"/>
      <c r="N34" s="145"/>
      <c r="O34" s="145"/>
      <c r="P34" s="145"/>
      <c r="Q34" s="145"/>
      <c r="R34" s="1"/>
      <c r="S34" s="146"/>
      <c r="T34" s="146"/>
      <c r="U34" s="146"/>
      <c r="V34" s="146"/>
      <c r="W34" s="1"/>
      <c r="X34" s="1"/>
      <c r="Y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2"/>
      <c r="BH34" s="2"/>
      <c r="BI34" s="1"/>
      <c r="BJ34" s="1"/>
      <c r="BK34" s="1"/>
      <c r="BL34" s="1"/>
      <c r="BM34" s="1"/>
      <c r="BN34" s="1"/>
      <c r="BO34" s="1"/>
      <c r="BP34" s="1"/>
      <c r="BQ34" s="1"/>
      <c r="BR34" s="1"/>
      <c r="BS34" s="1"/>
      <c r="BT34" s="1"/>
      <c r="BU34" s="1"/>
      <c r="BV34" s="1"/>
      <c r="BW34" s="1"/>
      <c r="BX34" s="1"/>
      <c r="BY34" s="1"/>
      <c r="BZ34" s="1"/>
      <c r="CA34" s="1"/>
      <c r="CB34" s="1"/>
    </row>
    <row r="35" spans="3:80" ht="21.75" customHeight="1">
      <c r="C35" s="14"/>
      <c r="D35" s="20"/>
      <c r="E35" s="199">
        <f>$R$23</f>
        <v>0</v>
      </c>
      <c r="F35" s="200"/>
      <c r="G35" s="96" t="s">
        <v>3</v>
      </c>
      <c r="H35" s="1" t="s">
        <v>18</v>
      </c>
      <c r="I35" s="249">
        <f>AT19</f>
        <v>40050</v>
      </c>
      <c r="J35" s="249"/>
      <c r="K35" s="249"/>
      <c r="L35" s="18" t="s">
        <v>22</v>
      </c>
      <c r="M35" s="249">
        <f ca="1">ROUNDUP(IF($V$19&lt;=($BD$19+$BH$19*IF($BH$23-$BU$19&lt;0,0,$BH$23-$BU$19)),$AT$19*0.85,IF($V$19&lt;=($BD$20+($BI$20*$R$18)+$BS$20*IF($BH$23-$CF$20&lt;0,0,$BH$23-$CF$20)),$AT$19*0.75,IF($V$19&lt;=($BD$21+($BI$21*$R$18)+$BS$21*IF($BH$23-$CF$21&lt;0,0,$BH$23-$CF$21)),$AT$19*0.6,$AT$19*0.5))),0)</f>
        <v>34043</v>
      </c>
      <c r="N35" s="249"/>
      <c r="O35" s="249"/>
      <c r="P35" s="249"/>
      <c r="Q35" s="154" t="s">
        <v>20</v>
      </c>
      <c r="R35" s="1" t="s">
        <v>14</v>
      </c>
      <c r="S35" s="250">
        <f ca="1">E35*(I35-M35)</f>
        <v>0</v>
      </c>
      <c r="T35" s="251"/>
      <c r="U35" s="251"/>
      <c r="V35" s="252"/>
      <c r="W35" s="4" t="str">
        <f ca="1">IF(ROUNDDOWN(S39+S41,-1)&lt;=$AO$25,"","限度額を超えた分は切り捨てます")</f>
        <v/>
      </c>
      <c r="X35" s="1"/>
      <c r="Y35" s="23"/>
      <c r="Z35" s="23"/>
      <c r="AA35" s="23"/>
      <c r="AB35" s="23"/>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2"/>
      <c r="BS35" s="2"/>
      <c r="BT35" s="1"/>
      <c r="BU35" s="1"/>
      <c r="BV35" s="1"/>
      <c r="BW35" s="1"/>
      <c r="BX35" s="1"/>
      <c r="BY35" s="1"/>
      <c r="BZ35" s="1"/>
      <c r="CA35" s="1"/>
      <c r="CB35" s="1"/>
    </row>
    <row r="36" spans="3:80" ht="21.75" customHeight="1">
      <c r="C36" s="14"/>
      <c r="D36" s="16"/>
      <c r="E36" s="6"/>
      <c r="F36" s="6"/>
      <c r="G36" s="2"/>
      <c r="H36" s="1"/>
      <c r="I36" s="17"/>
      <c r="J36" s="17"/>
      <c r="K36" s="17"/>
      <c r="L36" s="18"/>
      <c r="M36" s="17"/>
      <c r="N36" s="97"/>
      <c r="O36" s="17"/>
      <c r="P36" s="17"/>
      <c r="Q36" s="17"/>
      <c r="R36" s="5"/>
      <c r="S36" s="19"/>
      <c r="T36" s="19"/>
      <c r="U36" s="19"/>
      <c r="V36" s="19"/>
      <c r="W36" s="1"/>
      <c r="X36" s="1"/>
      <c r="Y36" s="1"/>
      <c r="Z36" s="1"/>
      <c r="AA36" s="1"/>
      <c r="AB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2"/>
      <c r="BK36" s="2"/>
      <c r="BL36" s="1"/>
      <c r="BM36" s="1"/>
      <c r="BN36" s="1"/>
      <c r="BO36" s="1"/>
      <c r="BP36" s="1"/>
      <c r="BQ36" s="1"/>
      <c r="BR36" s="1"/>
      <c r="BS36" s="1"/>
      <c r="BT36" s="1"/>
      <c r="BU36" s="1"/>
      <c r="BV36" s="1"/>
      <c r="BW36" s="1"/>
      <c r="BX36" s="1"/>
      <c r="BY36" s="1"/>
      <c r="BZ36" s="1"/>
      <c r="CA36" s="1"/>
      <c r="CB36" s="1"/>
    </row>
    <row r="37" spans="3:80" ht="21.75" customHeight="1">
      <c r="C37" s="14"/>
      <c r="D37" s="24" t="s">
        <v>5</v>
      </c>
      <c r="E37" s="24"/>
      <c r="F37" s="24"/>
      <c r="G37" s="24"/>
      <c r="H37" s="24"/>
      <c r="I37" s="24"/>
      <c r="J37" s="24"/>
      <c r="K37" s="24"/>
      <c r="L37" s="24"/>
      <c r="M37" s="24"/>
      <c r="N37" s="24"/>
      <c r="O37" s="24"/>
      <c r="P37" s="24"/>
      <c r="Q37" s="24"/>
      <c r="R37" s="24"/>
      <c r="S37" s="260">
        <f ca="1">IF((ROUNDDOWN(S39+S41+S43,-1))&lt;=$AO$25,ROUNDDOWN(S39+S41+S43,-1),$AO$25)</f>
        <v>0</v>
      </c>
      <c r="T37" s="261"/>
      <c r="U37" s="261"/>
      <c r="V37" s="262"/>
      <c r="W37" s="1"/>
      <c r="X37" s="1"/>
      <c r="Y37" s="1"/>
      <c r="Z37" s="1"/>
      <c r="AA37" s="1"/>
      <c r="AE37" s="4"/>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2"/>
      <c r="BJ37" s="2"/>
      <c r="BK37" s="1"/>
      <c r="BL37" s="1"/>
      <c r="BM37" s="1"/>
      <c r="BN37" s="1"/>
      <c r="BO37" s="1"/>
      <c r="BP37" s="1"/>
      <c r="BQ37" s="1"/>
      <c r="BR37" s="1"/>
      <c r="BS37" s="1"/>
      <c r="BT37" s="1"/>
      <c r="BU37" s="1"/>
      <c r="BV37" s="1"/>
      <c r="BW37" s="1"/>
      <c r="BX37" s="1"/>
      <c r="BY37" s="1"/>
      <c r="BZ37" s="1"/>
      <c r="CA37" s="1"/>
      <c r="CB37" s="1"/>
    </row>
    <row r="38" spans="3:80" ht="21.75" customHeight="1">
      <c r="C38" s="14"/>
      <c r="D38" s="24"/>
      <c r="E38" s="1" t="s">
        <v>27</v>
      </c>
      <c r="F38" s="1"/>
      <c r="G38" s="1"/>
      <c r="H38" s="1"/>
      <c r="I38" s="1"/>
      <c r="J38" s="1"/>
      <c r="K38" s="1"/>
      <c r="L38" s="1"/>
      <c r="M38" s="1"/>
      <c r="N38" s="1"/>
      <c r="O38" s="1"/>
      <c r="P38" s="1"/>
      <c r="Q38" s="1"/>
      <c r="R38" s="1"/>
      <c r="S38" s="23"/>
      <c r="T38" s="23"/>
      <c r="U38" s="23"/>
      <c r="V38" s="23"/>
      <c r="W38" s="1"/>
      <c r="X38" s="1"/>
      <c r="Y38" s="1"/>
      <c r="Z38" s="1"/>
      <c r="AA38" s="1"/>
      <c r="AB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2"/>
      <c r="BK38" s="2"/>
      <c r="BL38" s="1"/>
      <c r="BM38" s="1"/>
      <c r="BN38" s="1"/>
      <c r="BO38" s="1"/>
      <c r="BP38" s="1"/>
      <c r="BQ38" s="1"/>
      <c r="BR38" s="1"/>
      <c r="BS38" s="1"/>
      <c r="BT38" s="1"/>
      <c r="BU38" s="1"/>
      <c r="BV38" s="1"/>
      <c r="BW38" s="1"/>
      <c r="BX38" s="1"/>
      <c r="BY38" s="1"/>
      <c r="BZ38" s="1"/>
      <c r="CA38" s="1"/>
      <c r="CB38" s="1"/>
    </row>
    <row r="39" spans="3:80" ht="21.75" customHeight="1">
      <c r="C39" s="14"/>
      <c r="D39" s="24"/>
      <c r="E39" s="256">
        <f ca="1">V21</f>
        <v>0</v>
      </c>
      <c r="F39" s="257"/>
      <c r="G39" s="257"/>
      <c r="H39" s="257"/>
      <c r="I39" s="258"/>
      <c r="J39" s="21"/>
      <c r="K39" s="21" t="s">
        <v>3</v>
      </c>
      <c r="L39" s="21"/>
      <c r="M39" s="259">
        <f>AO20/100</f>
        <v>2.6499999999999999E-2</v>
      </c>
      <c r="N39" s="259"/>
      <c r="O39" s="259"/>
      <c r="P39" s="259"/>
      <c r="Q39" s="22"/>
      <c r="R39" s="1" t="s">
        <v>14</v>
      </c>
      <c r="S39" s="250">
        <f ca="1">ROUNDDOWN(E39*M39,0)</f>
        <v>0</v>
      </c>
      <c r="T39" s="251"/>
      <c r="U39" s="251"/>
      <c r="V39" s="252"/>
      <c r="W39" s="1"/>
      <c r="X39" s="1"/>
      <c r="Y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2"/>
      <c r="BH39" s="2"/>
      <c r="BI39" s="1"/>
      <c r="BJ39" s="1"/>
      <c r="BK39" s="1"/>
      <c r="BL39" s="1"/>
      <c r="BM39" s="1"/>
      <c r="BN39" s="1"/>
      <c r="BO39" s="1"/>
      <c r="BP39" s="1"/>
      <c r="BQ39" s="1"/>
      <c r="BR39" s="1"/>
      <c r="BS39" s="1"/>
      <c r="BT39" s="1"/>
      <c r="BU39" s="1"/>
      <c r="BV39" s="1"/>
      <c r="BW39" s="1"/>
      <c r="BX39" s="1"/>
      <c r="BY39" s="1"/>
      <c r="BZ39" s="1"/>
      <c r="CA39" s="1"/>
      <c r="CB39" s="1"/>
    </row>
    <row r="40" spans="3:80" ht="21.75" customHeight="1">
      <c r="C40" s="14"/>
      <c r="D40" s="24"/>
      <c r="E40" s="1" t="s">
        <v>153</v>
      </c>
      <c r="F40" s="1"/>
      <c r="G40" s="1"/>
      <c r="H40" s="1"/>
      <c r="I40" s="1"/>
      <c r="J40" s="1"/>
      <c r="K40" s="1"/>
      <c r="L40" s="1"/>
      <c r="M40" s="1"/>
      <c r="N40" s="1"/>
      <c r="O40" s="1"/>
      <c r="P40" s="1"/>
      <c r="Q40" s="1"/>
      <c r="R40" s="1"/>
      <c r="S40" s="23"/>
      <c r="T40" s="23"/>
      <c r="U40" s="23"/>
      <c r="V40" s="23"/>
      <c r="W40" s="1"/>
      <c r="X40" s="1"/>
      <c r="Y40" s="1"/>
      <c r="AU40" s="1"/>
      <c r="BG40" s="15"/>
      <c r="BI40" s="3"/>
      <c r="BJ40" s="3"/>
      <c r="BK40" s="3"/>
    </row>
    <row r="41" spans="3:80" ht="21.75" customHeight="1">
      <c r="C41" s="14"/>
      <c r="D41" s="24"/>
      <c r="E41" s="199">
        <f>$R$19+$R$20+$R$21+$R$22+$R$24</f>
        <v>0</v>
      </c>
      <c r="F41" s="200"/>
      <c r="G41" s="2" t="s">
        <v>3</v>
      </c>
      <c r="H41" s="1" t="s">
        <v>19</v>
      </c>
      <c r="I41" s="249">
        <f>AT20</f>
        <v>12460</v>
      </c>
      <c r="J41" s="249"/>
      <c r="K41" s="249"/>
      <c r="L41" s="2" t="s">
        <v>22</v>
      </c>
      <c r="M41" s="249">
        <f ca="1">ROUNDUP(IF($V$19&lt;=($BD$19+$BH$19*IF($BH$23-$BU$19&lt;0,0,$BH$23-$BU$19)),$AT$20*0.7,IF($V$19&lt;=($BD$20+($BI$20*$R$18)+$BS$20*IF($BH$23-$CF$20&lt;0,0,$BH$23-$CF$20)),$AT$20*0.5,IF($V$19&lt;=($BD$21+($BI$21*$R$18)+$BS$21*IF($BH$23-$CF$21&lt;0,0,$BH$23-$CF$21)),$AT$20*0.2,0))),0)</f>
        <v>8722</v>
      </c>
      <c r="N41" s="249"/>
      <c r="O41" s="249"/>
      <c r="P41" s="249"/>
      <c r="Q41" s="17" t="s">
        <v>20</v>
      </c>
      <c r="R41" s="1" t="s">
        <v>14</v>
      </c>
      <c r="S41" s="250">
        <f ca="1">E41*(I41-M41)</f>
        <v>0</v>
      </c>
      <c r="T41" s="251"/>
      <c r="U41" s="251"/>
      <c r="V41" s="252"/>
      <c r="W41" s="4" t="str">
        <f ca="1">IF((ROUNDDOWN(S47+S49,-1))&lt;=$AO$26,"","限度額を超えた分は切り捨てます")</f>
        <v/>
      </c>
      <c r="X41" s="1"/>
      <c r="Y41" s="23"/>
      <c r="Z41" s="23"/>
      <c r="AA41" s="23"/>
      <c r="AB41" s="23"/>
      <c r="AC41" s="1"/>
      <c r="AD41" s="1"/>
      <c r="AE41" s="1"/>
      <c r="AF41" s="1"/>
      <c r="AG41" s="1"/>
      <c r="AH41" s="1"/>
      <c r="AI41" s="1"/>
      <c r="AU41" s="1"/>
      <c r="BH41" s="3"/>
      <c r="BI41" s="3"/>
      <c r="BJ41" s="3"/>
      <c r="BK41" s="3"/>
      <c r="BR41" s="15"/>
      <c r="BS41" s="15"/>
    </row>
    <row r="42" spans="3:80" ht="21.75" customHeight="1">
      <c r="C42" s="14"/>
      <c r="D42" s="24"/>
      <c r="E42" s="1" t="s">
        <v>154</v>
      </c>
      <c r="F42" s="6"/>
      <c r="G42" s="96"/>
      <c r="H42" s="1"/>
      <c r="I42" s="154"/>
      <c r="J42" s="154"/>
      <c r="K42" s="154"/>
      <c r="L42" s="96"/>
      <c r="M42" s="154"/>
      <c r="N42" s="154"/>
      <c r="O42" s="154"/>
      <c r="P42" s="154"/>
      <c r="Q42" s="154"/>
      <c r="R42" s="1"/>
      <c r="S42" s="153"/>
      <c r="T42" s="153"/>
      <c r="U42" s="153"/>
      <c r="V42" s="153"/>
      <c r="W42" s="1"/>
      <c r="X42" s="1"/>
      <c r="Y42" s="1"/>
      <c r="Z42" s="1"/>
      <c r="AA42" s="1"/>
      <c r="AB42" s="1"/>
      <c r="AU42" s="1"/>
      <c r="BH42" s="3"/>
      <c r="BI42" s="3"/>
    </row>
    <row r="43" spans="3:80" ht="21.75" customHeight="1">
      <c r="C43" s="14"/>
      <c r="D43" s="24"/>
      <c r="E43" s="199">
        <f>$R$23</f>
        <v>0</v>
      </c>
      <c r="F43" s="200"/>
      <c r="G43" s="96" t="s">
        <v>3</v>
      </c>
      <c r="H43" s="1" t="s">
        <v>18</v>
      </c>
      <c r="I43" s="249">
        <f>AT20</f>
        <v>12460</v>
      </c>
      <c r="J43" s="249"/>
      <c r="K43" s="249"/>
      <c r="L43" s="96" t="s">
        <v>22</v>
      </c>
      <c r="M43" s="249">
        <f ca="1">ROUNDUP(IF($V$19&lt;=($BD$19+$BH$19*IF($BH$23-$BU$19&lt;0,0,$BH$23-$BU$19)),$AT$20*0.85,IF($V$19&lt;=($BD$20+($BI$20*$R$18)+$BS$20*IF($BH$23-$CF$20&lt;0,0,$BH$23-$CF$20)),$AT$20*0.75,IF($V$19&lt;=($BD$21+($BI$21*$R$18)+$BS$21*IF($BH$23-$CF$21&lt;0,0,$BH$23-$CF$21)),$AT$20*0.6,$AT$20*0.5))),0)</f>
        <v>10591</v>
      </c>
      <c r="N43" s="249"/>
      <c r="O43" s="249"/>
      <c r="P43" s="249"/>
      <c r="Q43" s="154" t="s">
        <v>20</v>
      </c>
      <c r="R43" s="1" t="s">
        <v>14</v>
      </c>
      <c r="S43" s="250">
        <f ca="1">E43*(I43-M43)</f>
        <v>0</v>
      </c>
      <c r="T43" s="251"/>
      <c r="U43" s="251"/>
      <c r="V43" s="252"/>
      <c r="W43" s="1"/>
      <c r="X43" s="1"/>
      <c r="Y43" s="1"/>
      <c r="Z43" s="1"/>
      <c r="AA43" s="1"/>
      <c r="BH43" s="3"/>
      <c r="BK43" s="3"/>
    </row>
    <row r="44" spans="3:80" ht="21.75" customHeight="1">
      <c r="C44" s="14"/>
      <c r="D44" s="16"/>
      <c r="E44" s="6"/>
      <c r="F44" s="6"/>
      <c r="G44" s="2"/>
      <c r="H44" s="1"/>
      <c r="I44" s="17"/>
      <c r="J44" s="17"/>
      <c r="K44" s="17"/>
      <c r="L44" s="18"/>
      <c r="M44" s="17"/>
      <c r="N44" s="97"/>
      <c r="O44" s="17"/>
      <c r="P44" s="17"/>
      <c r="Q44" s="17"/>
      <c r="R44" s="5"/>
      <c r="S44" s="19"/>
      <c r="T44" s="19"/>
      <c r="U44" s="19"/>
      <c r="V44" s="19"/>
      <c r="W44" s="1"/>
      <c r="X44" s="1"/>
      <c r="Y44" s="1"/>
      <c r="Z44" s="1"/>
      <c r="AA44" s="1"/>
      <c r="AB44" s="1"/>
      <c r="BH44" s="3"/>
      <c r="BI44" s="3"/>
    </row>
    <row r="45" spans="3:80" ht="21.75" customHeight="1">
      <c r="C45" s="14"/>
      <c r="D45" s="25" t="s">
        <v>6</v>
      </c>
      <c r="E45" s="25"/>
      <c r="F45" s="25"/>
      <c r="G45" s="25"/>
      <c r="H45" s="25"/>
      <c r="I45" s="25"/>
      <c r="J45" s="25"/>
      <c r="K45" s="25"/>
      <c r="L45" s="25"/>
      <c r="M45" s="25"/>
      <c r="N45" s="25"/>
      <c r="O45" s="25"/>
      <c r="P45" s="25"/>
      <c r="Q45" s="25"/>
      <c r="R45" s="25"/>
      <c r="S45" s="253">
        <f ca="1">IF((ROUNDDOWN(S47+S49,-1))&lt;=$AO$26,ROUNDDOWN(S47+S49,-1),$AO$26)</f>
        <v>0</v>
      </c>
      <c r="T45" s="254"/>
      <c r="U45" s="254"/>
      <c r="V45" s="255"/>
      <c r="W45" s="1"/>
      <c r="X45" s="1"/>
      <c r="Y45" s="1"/>
      <c r="BG45" s="15"/>
      <c r="BI45" s="3"/>
      <c r="BJ45" s="3"/>
      <c r="BK45" s="3"/>
    </row>
    <row r="46" spans="3:80">
      <c r="C46" s="177"/>
      <c r="D46" s="25"/>
      <c r="E46" s="1" t="s">
        <v>29</v>
      </c>
      <c r="F46" s="1"/>
      <c r="G46" s="1"/>
      <c r="H46" s="1"/>
      <c r="I46" s="1"/>
      <c r="J46" s="1"/>
      <c r="K46" s="1"/>
      <c r="L46" s="1"/>
      <c r="M46" s="1"/>
      <c r="N46" s="1"/>
      <c r="O46" s="1"/>
      <c r="P46" s="1"/>
      <c r="Q46" s="1"/>
      <c r="R46" s="1"/>
      <c r="S46" s="23"/>
      <c r="T46" s="23"/>
      <c r="U46" s="23"/>
      <c r="V46" s="23"/>
      <c r="BH46" s="3"/>
      <c r="BI46" s="3"/>
      <c r="BJ46" s="3"/>
      <c r="BL46" s="15"/>
    </row>
    <row r="47" spans="3:80">
      <c r="C47" s="177"/>
      <c r="D47" s="25"/>
      <c r="E47" s="256">
        <f ca="1">SUMIF(AP6:BA15,"②　40歳以上65歳未満の方",CU6:CU15)</f>
        <v>0</v>
      </c>
      <c r="F47" s="257"/>
      <c r="G47" s="257"/>
      <c r="H47" s="257"/>
      <c r="I47" s="258"/>
      <c r="J47" s="21"/>
      <c r="K47" s="21" t="s">
        <v>3</v>
      </c>
      <c r="L47" s="21"/>
      <c r="M47" s="259">
        <f>AO21/100</f>
        <v>3.0800000000000001E-2</v>
      </c>
      <c r="N47" s="259"/>
      <c r="O47" s="259"/>
      <c r="P47" s="259"/>
      <c r="Q47" s="22"/>
      <c r="R47" s="1" t="s">
        <v>14</v>
      </c>
      <c r="S47" s="250">
        <f ca="1">ROUNDDOWN(E47*M47,0)</f>
        <v>0</v>
      </c>
      <c r="T47" s="251"/>
      <c r="U47" s="251"/>
      <c r="V47" s="252"/>
      <c r="BH47" s="3"/>
      <c r="BI47" s="3"/>
      <c r="BJ47" s="3"/>
      <c r="BL47" s="15"/>
    </row>
    <row r="48" spans="3:80">
      <c r="C48" s="177"/>
      <c r="D48" s="25"/>
      <c r="E48" s="1" t="s">
        <v>28</v>
      </c>
      <c r="F48" s="1"/>
      <c r="G48" s="1"/>
      <c r="H48" s="1"/>
      <c r="I48" s="1"/>
      <c r="J48" s="1"/>
      <c r="K48" s="1"/>
      <c r="L48" s="1"/>
      <c r="M48" s="1"/>
      <c r="N48" s="1"/>
      <c r="O48" s="1"/>
      <c r="P48" s="1"/>
      <c r="Q48" s="1"/>
      <c r="R48" s="1"/>
      <c r="S48" s="23"/>
      <c r="T48" s="23"/>
      <c r="U48" s="23"/>
      <c r="V48" s="23"/>
      <c r="BH48" s="3"/>
      <c r="BI48" s="3"/>
      <c r="BJ48" s="3"/>
      <c r="BL48" s="15"/>
    </row>
    <row r="49" spans="3:64">
      <c r="C49" s="177"/>
      <c r="D49" s="25"/>
      <c r="E49" s="199">
        <f>$R$20</f>
        <v>0</v>
      </c>
      <c r="F49" s="200"/>
      <c r="G49" s="2" t="s">
        <v>3</v>
      </c>
      <c r="H49" s="1" t="s">
        <v>19</v>
      </c>
      <c r="I49" s="249">
        <f>AT21</f>
        <v>15740</v>
      </c>
      <c r="J49" s="249"/>
      <c r="K49" s="249"/>
      <c r="L49" s="18" t="s">
        <v>22</v>
      </c>
      <c r="M49" s="249">
        <f ca="1">ROUNDUP(IF($V$19&lt;=($BD$19+$BH$19*IF($BH$23-$BU$19&lt;0,0,$BH$23-$BU$19)),$AT$21*0.7,IF($V$19&lt;=($BD$20+($BI$20*$R$18)+$BS$20*IF($BH$23-$CF$20&lt;0,0,$BH$23-$CF$20)),$AT$21*0.5,IF($V$19&lt;=($BD$21+($BI$21*$R$18)+$BS$21*IF($BH$23-$CF$21&lt;0,0,$BH$23-$CF$21)),$AT$21*0.2,0))),0)</f>
        <v>11018</v>
      </c>
      <c r="N49" s="249"/>
      <c r="O49" s="249"/>
      <c r="P49" s="249"/>
      <c r="Q49" s="21" t="s">
        <v>20</v>
      </c>
      <c r="R49" s="1" t="s">
        <v>14</v>
      </c>
      <c r="S49" s="250">
        <f ca="1">E49*(I49-M49)</f>
        <v>0</v>
      </c>
      <c r="T49" s="251"/>
      <c r="U49" s="251"/>
      <c r="V49" s="252"/>
      <c r="BH49" s="3"/>
      <c r="BI49" s="3"/>
      <c r="BJ49" s="3"/>
      <c r="BL49" s="15"/>
    </row>
    <row r="50" spans="3:64">
      <c r="BH50" s="3"/>
      <c r="BI50" s="3"/>
      <c r="BJ50" s="3"/>
      <c r="BL50" s="15"/>
    </row>
    <row r="51" spans="3:64">
      <c r="BH51" s="3"/>
      <c r="BI51" s="3"/>
      <c r="BJ51" s="3"/>
      <c r="BL51" s="15"/>
    </row>
    <row r="52" spans="3:64">
      <c r="BH52" s="3"/>
      <c r="BI52" s="3"/>
      <c r="BJ52" s="3"/>
      <c r="BL52" s="15"/>
    </row>
    <row r="53" spans="3:64">
      <c r="BH53" s="3"/>
      <c r="BI53" s="3"/>
      <c r="BJ53" s="3"/>
      <c r="BL53" s="15"/>
    </row>
    <row r="54" spans="3:64">
      <c r="BH54" s="3"/>
      <c r="BI54" s="3"/>
      <c r="BJ54" s="3"/>
      <c r="BL54" s="15"/>
    </row>
    <row r="55" spans="3:64">
      <c r="BH55" s="3"/>
      <c r="BI55" s="3"/>
      <c r="BJ55" s="3"/>
      <c r="BL55" s="15"/>
    </row>
  </sheetData>
  <mergeCells count="144">
    <mergeCell ref="B5:AJ7"/>
    <mergeCell ref="AO25:AS25"/>
    <mergeCell ref="AL26:AN26"/>
    <mergeCell ref="AO26:AS26"/>
    <mergeCell ref="R21:S21"/>
    <mergeCell ref="AL21:AN21"/>
    <mergeCell ref="AO21:AS21"/>
    <mergeCell ref="E33:F33"/>
    <mergeCell ref="I33:K33"/>
    <mergeCell ref="M33:P33"/>
    <mergeCell ref="S33:V33"/>
    <mergeCell ref="AL5:AO5"/>
    <mergeCell ref="AP5:BA5"/>
    <mergeCell ref="R18:S18"/>
    <mergeCell ref="V18:AI18"/>
    <mergeCell ref="AL15:AO15"/>
    <mergeCell ref="AT21:AX21"/>
    <mergeCell ref="B14:AJ15"/>
    <mergeCell ref="B11:AJ12"/>
    <mergeCell ref="AL12:AO12"/>
    <mergeCell ref="AP6:BA6"/>
    <mergeCell ref="AP7:BA7"/>
    <mergeCell ref="AP8:BA8"/>
    <mergeCell ref="AP12:BA12"/>
    <mergeCell ref="AL6:AO6"/>
    <mergeCell ref="AL7:AO7"/>
    <mergeCell ref="AL8:AO8"/>
    <mergeCell ref="BB8:BM8"/>
    <mergeCell ref="BB9:BM9"/>
    <mergeCell ref="BB10:BM10"/>
    <mergeCell ref="BB11:BM11"/>
    <mergeCell ref="BB12:BM12"/>
    <mergeCell ref="AL9:AO9"/>
    <mergeCell ref="AP9:BA9"/>
    <mergeCell ref="AL10:AO10"/>
    <mergeCell ref="AP10:BA10"/>
    <mergeCell ref="AL11:AO11"/>
    <mergeCell ref="AP11:BA11"/>
    <mergeCell ref="AO18:AS18"/>
    <mergeCell ref="AT18:AX18"/>
    <mergeCell ref="D24:Q24"/>
    <mergeCell ref="R24:S24"/>
    <mergeCell ref="E35:F35"/>
    <mergeCell ref="I35:K35"/>
    <mergeCell ref="D20:Q20"/>
    <mergeCell ref="BB13:BM13"/>
    <mergeCell ref="AL20:AN20"/>
    <mergeCell ref="AO20:AS20"/>
    <mergeCell ref="AT20:AX20"/>
    <mergeCell ref="AL13:AO13"/>
    <mergeCell ref="AP13:BA13"/>
    <mergeCell ref="E31:I31"/>
    <mergeCell ref="M31:P31"/>
    <mergeCell ref="S31:V31"/>
    <mergeCell ref="C18:Q18"/>
    <mergeCell ref="AL18:AN18"/>
    <mergeCell ref="S37:V37"/>
    <mergeCell ref="E39:I39"/>
    <mergeCell ref="M39:P39"/>
    <mergeCell ref="S39:V39"/>
    <mergeCell ref="AL25:AN25"/>
    <mergeCell ref="M35:P35"/>
    <mergeCell ref="S35:V35"/>
    <mergeCell ref="AL19:AN19"/>
    <mergeCell ref="R26:V26"/>
    <mergeCell ref="E49:F49"/>
    <mergeCell ref="I49:K49"/>
    <mergeCell ref="M49:P49"/>
    <mergeCell ref="S49:V49"/>
    <mergeCell ref="E41:F41"/>
    <mergeCell ref="I41:K41"/>
    <mergeCell ref="M41:P41"/>
    <mergeCell ref="S41:V41"/>
    <mergeCell ref="S45:V45"/>
    <mergeCell ref="E47:I47"/>
    <mergeCell ref="M47:P47"/>
    <mergeCell ref="S47:V47"/>
    <mergeCell ref="E43:F43"/>
    <mergeCell ref="I43:K43"/>
    <mergeCell ref="M43:P43"/>
    <mergeCell ref="S43:V43"/>
    <mergeCell ref="BN12:BY12"/>
    <mergeCell ref="R20:S20"/>
    <mergeCell ref="D19:Q19"/>
    <mergeCell ref="R19:S19"/>
    <mergeCell ref="S29:V29"/>
    <mergeCell ref="D23:Q23"/>
    <mergeCell ref="R23:S23"/>
    <mergeCell ref="R27:V27"/>
    <mergeCell ref="D21:Q21"/>
    <mergeCell ref="V19:AI19"/>
    <mergeCell ref="D22:Q22"/>
    <mergeCell ref="R22:S22"/>
    <mergeCell ref="V20:AI20"/>
    <mergeCell ref="V21:AI21"/>
    <mergeCell ref="BH23:BI23"/>
    <mergeCell ref="AL23:AS23"/>
    <mergeCell ref="AL24:AN24"/>
    <mergeCell ref="AO24:AS24"/>
    <mergeCell ref="AP14:BA14"/>
    <mergeCell ref="AP15:BA15"/>
    <mergeCell ref="AL14:AO14"/>
    <mergeCell ref="AO19:AS19"/>
    <mergeCell ref="AT19:AX19"/>
    <mergeCell ref="AZ19:BB19"/>
    <mergeCell ref="BB5:BM5"/>
    <mergeCell ref="BB6:BM6"/>
    <mergeCell ref="BB7:BM7"/>
    <mergeCell ref="BZ5:CK5"/>
    <mergeCell ref="BZ6:CK6"/>
    <mergeCell ref="BZ7:CK7"/>
    <mergeCell ref="BZ8:CK8"/>
    <mergeCell ref="BZ9:CK9"/>
    <mergeCell ref="BZ10:CK10"/>
    <mergeCell ref="BN5:BY5"/>
    <mergeCell ref="BN6:BY6"/>
    <mergeCell ref="BN7:BY7"/>
    <mergeCell ref="BN8:BY8"/>
    <mergeCell ref="BN9:BY9"/>
    <mergeCell ref="BN10:BY10"/>
    <mergeCell ref="BZ11:CK11"/>
    <mergeCell ref="BZ12:CK12"/>
    <mergeCell ref="BZ13:CK13"/>
    <mergeCell ref="BX21:CD21"/>
    <mergeCell ref="BZ14:CK14"/>
    <mergeCell ref="BZ15:CK15"/>
    <mergeCell ref="BB14:BM14"/>
    <mergeCell ref="BB15:BM15"/>
    <mergeCell ref="AZ20:BB20"/>
    <mergeCell ref="BD20:BF20"/>
    <mergeCell ref="BI20:BK20"/>
    <mergeCell ref="BD21:BF21"/>
    <mergeCell ref="BI21:BK21"/>
    <mergeCell ref="AZ21:BB21"/>
    <mergeCell ref="BH19:BJ19"/>
    <mergeCell ref="BS20:BU20"/>
    <mergeCell ref="BS21:BU21"/>
    <mergeCell ref="BM19:BS19"/>
    <mergeCell ref="BD19:BF19"/>
    <mergeCell ref="BN14:BY14"/>
    <mergeCell ref="BN15:BY15"/>
    <mergeCell ref="BX20:CD20"/>
    <mergeCell ref="BN11:BY11"/>
    <mergeCell ref="BN13:BY13"/>
  </mergeCells>
  <phoneticPr fontId="2"/>
  <dataValidations count="2">
    <dataValidation type="list" allowBlank="1" showInputMessage="1" showErrorMessage="1" sqref="AP16:BA16" xr:uid="{00000000-0002-0000-0000-000000000000}">
      <formula1>$DM$6:$DM$13</formula1>
    </dataValidation>
    <dataValidation type="list" allowBlank="1" showInputMessage="1" sqref="AP6:BA15" xr:uid="{00000000-0002-0000-0000-000001000000}">
      <formula1>$DM$6:$DM$14</formula1>
    </dataValidation>
  </dataValidations>
  <printOptions horizontalCentered="1" verticalCentered="1"/>
  <pageMargins left="0.70866141732283472" right="0.70866141732283472" top="0.35433070866141736" bottom="0.35433070866141736" header="0.31496062992125984" footer="0.31496062992125984"/>
  <pageSetup paperSize="9" scale="6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Q63"/>
  <sheetViews>
    <sheetView showGridLines="0" tabSelected="1" view="pageBreakPreview" zoomScaleNormal="100" zoomScaleSheetLayoutView="100" workbookViewId="0">
      <selection activeCell="R22" sqref="R22:Z22"/>
    </sheetView>
  </sheetViews>
  <sheetFormatPr defaultColWidth="2.75" defaultRowHeight="30.75"/>
  <cols>
    <col min="1" max="1" width="2.75" style="44"/>
    <col min="2" max="6" width="2.75" style="43"/>
    <col min="7" max="17" width="5.125" style="43" customWidth="1"/>
    <col min="18" max="48" width="2.75" style="43"/>
    <col min="49" max="49" width="2.75" style="44"/>
    <col min="50" max="53" width="2.75" style="43"/>
    <col min="54" max="54" width="2.25" style="44" customWidth="1"/>
    <col min="55" max="60" width="2.75" style="44"/>
    <col min="61" max="61" width="2.75" style="44" customWidth="1"/>
    <col min="62" max="64" width="2.75" style="44"/>
    <col min="65" max="77" width="2.75" style="43"/>
    <col min="78" max="78" width="2.75" style="46"/>
    <col min="79" max="81" width="2.75" style="43"/>
    <col min="82" max="95" width="3.625" style="43" customWidth="1"/>
    <col min="96" max="96" width="8.5" style="43" bestFit="1" customWidth="1"/>
    <col min="97" max="109" width="2.75" style="43"/>
    <col min="110" max="110" width="2.75" style="43" customWidth="1"/>
    <col min="111" max="111" width="1.5" style="43" customWidth="1"/>
    <col min="112" max="116" width="2.75" style="43"/>
    <col min="117" max="117" width="3.125" style="43" customWidth="1"/>
    <col min="118" max="119" width="2.75" style="43"/>
    <col min="120" max="120" width="2.75" style="64"/>
    <col min="121" max="16384" width="2.75" style="43"/>
  </cols>
  <sheetData>
    <row r="1" spans="2:120" s="77" customFormat="1" ht="52.5">
      <c r="B1" s="291" t="s">
        <v>169</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291"/>
      <c r="BJ1" s="291"/>
      <c r="BK1" s="291"/>
      <c r="BL1" s="291"/>
      <c r="BM1" s="291"/>
      <c r="BN1" s="291"/>
      <c r="BO1" s="291"/>
      <c r="BP1" s="291"/>
      <c r="BQ1" s="291"/>
      <c r="BR1" s="291"/>
      <c r="BS1" s="291"/>
      <c r="BT1" s="291"/>
      <c r="BU1" s="291"/>
      <c r="BV1" s="291"/>
      <c r="BW1" s="291"/>
      <c r="BX1" s="291"/>
      <c r="DP1" s="78"/>
    </row>
    <row r="2" spans="2:120" s="77" customFormat="1" ht="36.75" customHeight="1">
      <c r="B2" s="361" t="s">
        <v>170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86"/>
      <c r="CA2" s="81"/>
      <c r="CB2" s="127" t="s">
        <v>58</v>
      </c>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78"/>
    </row>
    <row r="3" spans="2:120" s="77" customFormat="1" ht="30.75" customHeight="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86"/>
      <c r="CA3" s="81"/>
      <c r="CB3" s="95"/>
      <c r="CC3" s="95"/>
      <c r="CD3" s="95"/>
      <c r="CE3" s="95"/>
      <c r="CF3" s="95"/>
      <c r="CG3" s="95"/>
      <c r="CH3" s="95"/>
      <c r="CI3" s="95"/>
      <c r="CJ3" s="95"/>
      <c r="CK3" s="95"/>
      <c r="CL3" s="95"/>
      <c r="CM3" s="95"/>
      <c r="CN3" s="95"/>
      <c r="CO3" s="95"/>
      <c r="CP3" s="95"/>
      <c r="CQ3" s="95"/>
      <c r="CR3" s="95"/>
      <c r="CS3" s="95"/>
      <c r="CT3" s="95"/>
      <c r="CU3" s="95"/>
      <c r="CV3" s="81"/>
      <c r="CW3" s="368" t="s">
        <v>119</v>
      </c>
      <c r="CX3" s="368"/>
      <c r="CY3" s="368"/>
      <c r="CZ3" s="368"/>
      <c r="DA3" s="368"/>
      <c r="DB3" s="368"/>
      <c r="DC3" s="368"/>
      <c r="DD3" s="368"/>
      <c r="DE3" s="368"/>
      <c r="DF3" s="368"/>
      <c r="DG3" s="368"/>
      <c r="DH3" s="368"/>
      <c r="DI3" s="368"/>
      <c r="DJ3" s="368"/>
      <c r="DK3" s="368"/>
      <c r="DL3" s="368"/>
      <c r="DM3" s="368"/>
      <c r="DN3" s="368"/>
      <c r="DO3" s="81"/>
      <c r="DP3" s="78"/>
    </row>
    <row r="4" spans="2:120" ht="36.75" customHeight="1">
      <c r="B4" s="360" t="s">
        <v>92</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360"/>
      <c r="BP4" s="360"/>
      <c r="BQ4" s="360"/>
      <c r="BR4" s="360"/>
      <c r="BS4" s="360"/>
      <c r="BT4" s="360"/>
      <c r="BU4" s="360"/>
      <c r="BV4" s="360"/>
      <c r="BW4" s="360"/>
      <c r="BX4" s="360"/>
      <c r="BY4" s="111"/>
      <c r="BZ4" s="73"/>
      <c r="CA4" s="45"/>
      <c r="CB4" s="95"/>
      <c r="CC4" s="95"/>
      <c r="CD4" s="95"/>
      <c r="CE4" s="95"/>
      <c r="CF4" s="95"/>
      <c r="CG4" s="95"/>
      <c r="CH4" s="95"/>
      <c r="CI4" s="95"/>
      <c r="CJ4" s="95"/>
      <c r="CK4" s="95"/>
      <c r="CL4" s="95"/>
      <c r="CM4" s="95"/>
      <c r="CN4" s="95"/>
      <c r="CO4" s="95"/>
      <c r="CP4" s="95"/>
      <c r="CQ4" s="95"/>
      <c r="CR4" s="95"/>
      <c r="CS4" s="95"/>
      <c r="CT4" s="95"/>
      <c r="CU4" s="95"/>
      <c r="CV4" s="45"/>
      <c r="CW4" s="368"/>
      <c r="CX4" s="368"/>
      <c r="CY4" s="368"/>
      <c r="CZ4" s="368"/>
      <c r="DA4" s="368"/>
      <c r="DB4" s="368"/>
      <c r="DC4" s="368"/>
      <c r="DD4" s="368"/>
      <c r="DE4" s="368"/>
      <c r="DF4" s="368"/>
      <c r="DG4" s="368"/>
      <c r="DH4" s="368"/>
      <c r="DI4" s="368"/>
      <c r="DJ4" s="368"/>
      <c r="DK4" s="368"/>
      <c r="DL4" s="368"/>
      <c r="DM4" s="368"/>
      <c r="DN4" s="368"/>
      <c r="DO4" s="45"/>
    </row>
    <row r="5" spans="2:120" ht="36.75" customHeight="1">
      <c r="B5" s="360" t="s">
        <v>93</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c r="BS5" s="360"/>
      <c r="BT5" s="360"/>
      <c r="BU5" s="360"/>
      <c r="BV5" s="360"/>
      <c r="BW5" s="360"/>
      <c r="BX5" s="360"/>
      <c r="BY5" s="84"/>
      <c r="BZ5" s="73"/>
      <c r="CA5" s="45"/>
      <c r="CB5" s="368" t="s">
        <v>118</v>
      </c>
      <c r="CC5" s="368"/>
      <c r="CD5" s="368"/>
      <c r="CE5" s="368"/>
      <c r="CF5" s="368"/>
      <c r="CG5" s="368"/>
      <c r="CH5" s="368"/>
      <c r="CI5" s="368"/>
      <c r="CJ5" s="368"/>
      <c r="CK5" s="368"/>
      <c r="CL5" s="368"/>
      <c r="CM5" s="368"/>
      <c r="CN5" s="368"/>
      <c r="CO5" s="368"/>
      <c r="CP5" s="368"/>
      <c r="CQ5" s="368"/>
      <c r="CR5" s="368"/>
      <c r="CS5" s="368"/>
      <c r="CT5" s="368"/>
      <c r="CU5" s="368"/>
      <c r="CV5" s="45"/>
      <c r="CW5" s="368"/>
      <c r="CX5" s="368"/>
      <c r="CY5" s="368"/>
      <c r="CZ5" s="368"/>
      <c r="DA5" s="368"/>
      <c r="DB5" s="368"/>
      <c r="DC5" s="368"/>
      <c r="DD5" s="368"/>
      <c r="DE5" s="368"/>
      <c r="DF5" s="368"/>
      <c r="DG5" s="368"/>
      <c r="DH5" s="368"/>
      <c r="DI5" s="368"/>
      <c r="DJ5" s="368"/>
      <c r="DK5" s="368"/>
      <c r="DL5" s="368"/>
      <c r="DM5" s="368"/>
      <c r="DN5" s="368"/>
      <c r="DO5" s="45"/>
    </row>
    <row r="6" spans="2:120" ht="30.75" customHeight="1">
      <c r="B6" s="84"/>
      <c r="C6" s="367" t="s">
        <v>171</v>
      </c>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85"/>
      <c r="BZ6" s="48"/>
      <c r="CA6" s="51"/>
      <c r="CB6" s="368"/>
      <c r="CC6" s="368"/>
      <c r="CD6" s="368"/>
      <c r="CE6" s="368"/>
      <c r="CF6" s="368"/>
      <c r="CG6" s="368"/>
      <c r="CH6" s="368"/>
      <c r="CI6" s="368"/>
      <c r="CJ6" s="368"/>
      <c r="CK6" s="368"/>
      <c r="CL6" s="368"/>
      <c r="CM6" s="368"/>
      <c r="CN6" s="368"/>
      <c r="CO6" s="368"/>
      <c r="CP6" s="368"/>
      <c r="CQ6" s="368"/>
      <c r="CR6" s="368"/>
      <c r="CS6" s="368"/>
      <c r="CT6" s="368"/>
      <c r="CU6" s="368"/>
      <c r="CV6" s="51"/>
      <c r="CW6" s="51"/>
      <c r="CX6" s="51"/>
      <c r="CY6" s="51"/>
      <c r="CZ6" s="51"/>
      <c r="DA6" s="51"/>
      <c r="DB6" s="51"/>
      <c r="DC6" s="51"/>
      <c r="DD6" s="51"/>
      <c r="DE6" s="51"/>
      <c r="DF6" s="51"/>
      <c r="DG6" s="51"/>
      <c r="DH6" s="51"/>
      <c r="DI6" s="51"/>
      <c r="DJ6" s="51"/>
      <c r="DK6" s="51"/>
      <c r="DL6" s="51"/>
      <c r="DM6" s="51"/>
      <c r="DN6" s="51"/>
      <c r="DO6" s="51"/>
    </row>
    <row r="7" spans="2:120" ht="30.75" customHeight="1">
      <c r="B7" s="74"/>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85"/>
      <c r="BZ7" s="48"/>
      <c r="CA7" s="52"/>
      <c r="CB7" s="368"/>
      <c r="CC7" s="368"/>
      <c r="CD7" s="368"/>
      <c r="CE7" s="368"/>
      <c r="CF7" s="368"/>
      <c r="CG7" s="368"/>
      <c r="CH7" s="368"/>
      <c r="CI7" s="368"/>
      <c r="CJ7" s="368"/>
      <c r="CK7" s="368"/>
      <c r="CL7" s="368"/>
      <c r="CM7" s="368"/>
      <c r="CN7" s="368"/>
      <c r="CO7" s="368"/>
      <c r="CP7" s="368"/>
      <c r="CQ7" s="368"/>
      <c r="CR7" s="368"/>
      <c r="CS7" s="368"/>
      <c r="CT7" s="368"/>
      <c r="CU7" s="368"/>
      <c r="CV7" s="52"/>
      <c r="CW7" s="52"/>
      <c r="CX7" s="52"/>
      <c r="CY7" s="52"/>
      <c r="CZ7" s="52"/>
      <c r="DA7" s="52"/>
      <c r="DB7" s="52"/>
      <c r="DC7" s="52"/>
      <c r="DD7" s="52"/>
      <c r="DE7" s="52"/>
      <c r="DF7" s="52"/>
      <c r="DG7" s="52"/>
      <c r="DH7" s="52"/>
      <c r="DI7" s="52"/>
      <c r="DJ7" s="52"/>
      <c r="DK7" s="52"/>
      <c r="DL7" s="52"/>
      <c r="DM7" s="52"/>
      <c r="DN7" s="52"/>
      <c r="DO7" s="52"/>
    </row>
    <row r="8" spans="2:120" ht="34.5" customHeight="1">
      <c r="B8" s="155"/>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82"/>
      <c r="BZ8" s="48"/>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row>
    <row r="9" spans="2:120" ht="30.75" customHeight="1">
      <c r="B9" s="360" t="s">
        <v>96</v>
      </c>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c r="BP9" s="360"/>
      <c r="BQ9" s="360"/>
      <c r="BR9" s="360"/>
      <c r="BS9" s="360"/>
      <c r="BT9" s="360"/>
      <c r="BU9" s="360"/>
      <c r="BV9" s="360"/>
      <c r="BW9" s="360"/>
      <c r="BX9" s="360"/>
      <c r="BY9" s="84"/>
      <c r="BZ9" s="48"/>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row>
    <row r="10" spans="2:120" ht="30.75" customHeight="1">
      <c r="B10" s="84"/>
      <c r="C10" s="367" t="s">
        <v>172</v>
      </c>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85"/>
      <c r="BZ10" s="48"/>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row>
    <row r="11" spans="2:120" ht="30.75" customHeight="1">
      <c r="B11" s="75"/>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85"/>
      <c r="BZ11" s="48"/>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row>
    <row r="12" spans="2:120" ht="30.75" customHeight="1">
      <c r="B12" s="75"/>
      <c r="C12" s="158"/>
      <c r="D12" s="367" t="s">
        <v>97</v>
      </c>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7"/>
      <c r="BH12" s="367"/>
      <c r="BI12" s="367"/>
      <c r="BJ12" s="367"/>
      <c r="BK12" s="367"/>
      <c r="BL12" s="367"/>
      <c r="BM12" s="367"/>
      <c r="BN12" s="367"/>
      <c r="BO12" s="367"/>
      <c r="BP12" s="367"/>
      <c r="BQ12" s="367"/>
      <c r="BR12" s="367"/>
      <c r="BS12" s="367"/>
      <c r="BT12" s="367"/>
      <c r="BU12" s="367"/>
      <c r="BV12" s="367"/>
      <c r="BW12" s="367"/>
      <c r="BX12" s="367"/>
      <c r="BY12" s="367"/>
      <c r="BZ12" s="83"/>
      <c r="CA12" s="51"/>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row>
    <row r="13" spans="2:120" ht="30.75" customHeight="1">
      <c r="B13" s="47"/>
      <c r="C13" s="11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48"/>
      <c r="CA13" s="51"/>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row>
    <row r="14" spans="2:120" ht="30.75" customHeight="1">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86"/>
      <c r="BZ14" s="48"/>
      <c r="CA14" s="52"/>
      <c r="CB14" s="52"/>
      <c r="CC14" s="87"/>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row>
    <row r="15" spans="2:120" ht="30.75" customHeight="1">
      <c r="B15" s="366" t="s">
        <v>117</v>
      </c>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66"/>
      <c r="BA15" s="366"/>
      <c r="BB15" s="366"/>
      <c r="BC15" s="366"/>
      <c r="BD15" s="366"/>
      <c r="BE15" s="366"/>
      <c r="BF15" s="366"/>
      <c r="BG15" s="366"/>
      <c r="BH15" s="366"/>
      <c r="BI15" s="366"/>
      <c r="BJ15" s="366"/>
      <c r="BK15" s="366"/>
      <c r="BL15" s="366"/>
      <c r="BM15" s="366"/>
      <c r="BN15" s="366"/>
      <c r="BO15" s="366"/>
      <c r="BP15" s="366"/>
      <c r="BQ15" s="366"/>
      <c r="BR15" s="366"/>
      <c r="BS15" s="366"/>
      <c r="BT15" s="366"/>
      <c r="BU15" s="366"/>
      <c r="BV15" s="366"/>
      <c r="BW15" s="366"/>
      <c r="BX15" s="366"/>
      <c r="BY15" s="91"/>
      <c r="BZ15" s="91"/>
      <c r="CA15" s="88"/>
      <c r="CB15" s="88"/>
      <c r="CC15" s="88"/>
      <c r="CD15" s="88"/>
      <c r="CE15" s="88"/>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row>
    <row r="16" spans="2:120">
      <c r="B16" s="47"/>
      <c r="C16" s="47"/>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76"/>
      <c r="BZ16" s="48"/>
      <c r="CA16" s="51"/>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row>
    <row r="17" spans="2:120" s="44" customFormat="1" ht="16.5" customHeight="1">
      <c r="DP17" s="64"/>
    </row>
    <row r="18" spans="2:120" ht="39" thickBot="1">
      <c r="B18" s="45"/>
      <c r="C18" s="369" t="s">
        <v>34</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49"/>
      <c r="AX18" s="50"/>
      <c r="AY18" s="142" t="s">
        <v>32</v>
      </c>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4"/>
      <c r="CA18" s="45"/>
      <c r="CB18" s="142" t="s">
        <v>30</v>
      </c>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row>
    <row r="19" spans="2:120" ht="33.75" thickBot="1">
      <c r="B19" s="45"/>
      <c r="C19" s="456"/>
      <c r="D19" s="457"/>
      <c r="E19" s="457"/>
      <c r="F19" s="458"/>
      <c r="G19" s="462" t="s">
        <v>94</v>
      </c>
      <c r="H19" s="463"/>
      <c r="I19" s="463"/>
      <c r="J19" s="463"/>
      <c r="K19" s="463"/>
      <c r="L19" s="463"/>
      <c r="M19" s="463"/>
      <c r="N19" s="463"/>
      <c r="O19" s="463"/>
      <c r="P19" s="463"/>
      <c r="Q19" s="464"/>
      <c r="R19" s="468" t="s">
        <v>125</v>
      </c>
      <c r="S19" s="469"/>
      <c r="T19" s="472" t="s">
        <v>121</v>
      </c>
      <c r="U19" s="472"/>
      <c r="V19" s="472"/>
      <c r="W19" s="472"/>
      <c r="X19" s="472"/>
      <c r="Y19" s="472"/>
      <c r="Z19" s="473"/>
      <c r="AA19" s="468" t="s">
        <v>122</v>
      </c>
      <c r="AB19" s="469"/>
      <c r="AC19" s="476" t="s">
        <v>123</v>
      </c>
      <c r="AD19" s="472"/>
      <c r="AE19" s="472"/>
      <c r="AF19" s="472"/>
      <c r="AG19" s="472"/>
      <c r="AH19" s="472"/>
      <c r="AI19" s="473"/>
      <c r="AJ19" s="462" t="s">
        <v>95</v>
      </c>
      <c r="AK19" s="463"/>
      <c r="AL19" s="463"/>
      <c r="AM19" s="463"/>
      <c r="AN19" s="463"/>
      <c r="AO19" s="463"/>
      <c r="AP19" s="463"/>
      <c r="AQ19" s="463"/>
      <c r="AR19" s="464"/>
      <c r="AS19" s="137"/>
      <c r="AT19" s="137"/>
      <c r="AU19" s="137"/>
      <c r="AV19" s="138"/>
      <c r="AW19" s="47"/>
      <c r="AX19" s="51"/>
      <c r="AY19" s="364" t="s">
        <v>148</v>
      </c>
      <c r="AZ19" s="365"/>
      <c r="BA19" s="365"/>
      <c r="BB19" s="365"/>
      <c r="BC19" s="365"/>
      <c r="BD19" s="365"/>
      <c r="BE19" s="365"/>
      <c r="BF19" s="365"/>
      <c r="BG19" s="365"/>
      <c r="BH19" s="365"/>
      <c r="BI19" s="365"/>
      <c r="BJ19" s="365"/>
      <c r="BK19" s="365"/>
      <c r="BL19" s="365"/>
      <c r="BM19" s="365"/>
      <c r="BN19" s="365"/>
      <c r="BO19" s="365"/>
      <c r="BP19" s="365"/>
      <c r="BQ19" s="365"/>
      <c r="BR19" s="365"/>
      <c r="BS19" s="365"/>
      <c r="BT19" s="343">
        <f>職員用シート!R18</f>
        <v>0</v>
      </c>
      <c r="BU19" s="343"/>
      <c r="BV19" s="343"/>
      <c r="BW19" s="344" t="s">
        <v>31</v>
      </c>
      <c r="BX19" s="345"/>
      <c r="BY19" s="51"/>
      <c r="BZ19" s="47"/>
      <c r="CA19" s="51"/>
      <c r="CB19" s="429" t="s">
        <v>160</v>
      </c>
      <c r="CC19" s="430"/>
      <c r="CD19" s="430"/>
      <c r="CE19" s="430"/>
      <c r="CF19" s="430"/>
      <c r="CG19" s="430"/>
      <c r="CH19" s="430"/>
      <c r="CI19" s="430"/>
      <c r="CJ19" s="430"/>
      <c r="CK19" s="430"/>
      <c r="CL19" s="430"/>
      <c r="CM19" s="430"/>
      <c r="CN19" s="430"/>
      <c r="CO19" s="431"/>
      <c r="CP19" s="352">
        <f ca="1">職員用シート!R26</f>
        <v>0</v>
      </c>
      <c r="CQ19" s="353"/>
      <c r="CR19" s="353"/>
      <c r="CS19" s="353"/>
      <c r="CT19" s="353"/>
      <c r="CU19" s="353"/>
      <c r="CV19" s="353"/>
      <c r="CW19" s="353"/>
      <c r="CX19" s="353"/>
      <c r="CY19" s="353"/>
      <c r="CZ19" s="353"/>
      <c r="DA19" s="353"/>
      <c r="DB19" s="353"/>
      <c r="DC19" s="353"/>
      <c r="DD19" s="353"/>
      <c r="DE19" s="353"/>
      <c r="DF19" s="353"/>
      <c r="DG19" s="353"/>
      <c r="DH19" s="353"/>
      <c r="DI19" s="353"/>
      <c r="DJ19" s="353"/>
      <c r="DK19" s="353"/>
      <c r="DL19" s="353"/>
      <c r="DM19" s="353"/>
      <c r="DN19" s="354"/>
      <c r="DO19" s="53"/>
    </row>
    <row r="20" spans="2:120" ht="33.75" thickBot="1">
      <c r="B20" s="45"/>
      <c r="C20" s="459"/>
      <c r="D20" s="460"/>
      <c r="E20" s="460"/>
      <c r="F20" s="461"/>
      <c r="G20" s="465"/>
      <c r="H20" s="466"/>
      <c r="I20" s="466"/>
      <c r="J20" s="466"/>
      <c r="K20" s="466"/>
      <c r="L20" s="466"/>
      <c r="M20" s="466"/>
      <c r="N20" s="466"/>
      <c r="O20" s="466"/>
      <c r="P20" s="466"/>
      <c r="Q20" s="467"/>
      <c r="R20" s="470"/>
      <c r="S20" s="471"/>
      <c r="T20" s="474" t="s">
        <v>120</v>
      </c>
      <c r="U20" s="474"/>
      <c r="V20" s="474"/>
      <c r="W20" s="474"/>
      <c r="X20" s="474"/>
      <c r="Y20" s="474"/>
      <c r="Z20" s="475"/>
      <c r="AA20" s="470"/>
      <c r="AB20" s="471"/>
      <c r="AC20" s="477" t="s">
        <v>124</v>
      </c>
      <c r="AD20" s="474"/>
      <c r="AE20" s="474"/>
      <c r="AF20" s="474"/>
      <c r="AG20" s="474"/>
      <c r="AH20" s="474"/>
      <c r="AI20" s="475"/>
      <c r="AJ20" s="465"/>
      <c r="AK20" s="466"/>
      <c r="AL20" s="466"/>
      <c r="AM20" s="466"/>
      <c r="AN20" s="466"/>
      <c r="AO20" s="466"/>
      <c r="AP20" s="466"/>
      <c r="AQ20" s="466"/>
      <c r="AR20" s="467"/>
      <c r="AS20" s="139"/>
      <c r="AT20" s="140"/>
      <c r="AU20" s="140"/>
      <c r="AV20" s="140"/>
      <c r="AW20" s="47"/>
      <c r="AX20" s="51"/>
      <c r="AY20" s="329"/>
      <c r="AZ20" s="373" t="s">
        <v>147</v>
      </c>
      <c r="BA20" s="373"/>
      <c r="BB20" s="373"/>
      <c r="BC20" s="373"/>
      <c r="BD20" s="373"/>
      <c r="BE20" s="373"/>
      <c r="BF20" s="373"/>
      <c r="BG20" s="373"/>
      <c r="BH20" s="373"/>
      <c r="BI20" s="373"/>
      <c r="BJ20" s="373"/>
      <c r="BK20" s="373"/>
      <c r="BL20" s="373"/>
      <c r="BM20" s="373"/>
      <c r="BN20" s="373"/>
      <c r="BO20" s="373"/>
      <c r="BP20" s="373"/>
      <c r="BQ20" s="373"/>
      <c r="BR20" s="373"/>
      <c r="BS20" s="373"/>
      <c r="BT20" s="343">
        <f>職員用シート!R19</f>
        <v>0</v>
      </c>
      <c r="BU20" s="343"/>
      <c r="BV20" s="343"/>
      <c r="BW20" s="344" t="s">
        <v>31</v>
      </c>
      <c r="BX20" s="345"/>
      <c r="BY20" s="51"/>
      <c r="BZ20" s="47"/>
      <c r="CA20" s="51"/>
      <c r="CB20" s="432"/>
      <c r="CC20" s="433"/>
      <c r="CD20" s="433"/>
      <c r="CE20" s="433"/>
      <c r="CF20" s="433"/>
      <c r="CG20" s="433"/>
      <c r="CH20" s="433"/>
      <c r="CI20" s="433"/>
      <c r="CJ20" s="433"/>
      <c r="CK20" s="433"/>
      <c r="CL20" s="433"/>
      <c r="CM20" s="433"/>
      <c r="CN20" s="433"/>
      <c r="CO20" s="434"/>
      <c r="CP20" s="355"/>
      <c r="CQ20" s="356"/>
      <c r="CR20" s="356"/>
      <c r="CS20" s="356"/>
      <c r="CT20" s="356"/>
      <c r="CU20" s="356"/>
      <c r="CV20" s="356"/>
      <c r="CW20" s="356"/>
      <c r="CX20" s="356"/>
      <c r="CY20" s="356"/>
      <c r="CZ20" s="356"/>
      <c r="DA20" s="356"/>
      <c r="DB20" s="356"/>
      <c r="DC20" s="356"/>
      <c r="DD20" s="356"/>
      <c r="DE20" s="356"/>
      <c r="DF20" s="356"/>
      <c r="DG20" s="356"/>
      <c r="DH20" s="356"/>
      <c r="DI20" s="356"/>
      <c r="DJ20" s="356"/>
      <c r="DK20" s="356"/>
      <c r="DL20" s="356"/>
      <c r="DM20" s="356"/>
      <c r="DN20" s="357"/>
      <c r="DO20" s="53"/>
    </row>
    <row r="21" spans="2:120" ht="33" customHeight="1">
      <c r="B21" s="45"/>
      <c r="C21" s="478" t="s">
        <v>23</v>
      </c>
      <c r="D21" s="479"/>
      <c r="E21" s="479"/>
      <c r="F21" s="480"/>
      <c r="G21" s="485"/>
      <c r="H21" s="486"/>
      <c r="I21" s="486"/>
      <c r="J21" s="486"/>
      <c r="K21" s="486"/>
      <c r="L21" s="486"/>
      <c r="M21" s="486"/>
      <c r="N21" s="486"/>
      <c r="O21" s="486"/>
      <c r="P21" s="486"/>
      <c r="Q21" s="487"/>
      <c r="R21" s="362"/>
      <c r="S21" s="362"/>
      <c r="T21" s="362"/>
      <c r="U21" s="362"/>
      <c r="V21" s="362"/>
      <c r="W21" s="362"/>
      <c r="X21" s="362"/>
      <c r="Y21" s="362"/>
      <c r="Z21" s="363"/>
      <c r="AA21" s="362"/>
      <c r="AB21" s="362"/>
      <c r="AC21" s="362"/>
      <c r="AD21" s="362"/>
      <c r="AE21" s="362"/>
      <c r="AF21" s="362"/>
      <c r="AG21" s="362"/>
      <c r="AH21" s="362"/>
      <c r="AI21" s="363"/>
      <c r="AJ21" s="362"/>
      <c r="AK21" s="362"/>
      <c r="AL21" s="362"/>
      <c r="AM21" s="362"/>
      <c r="AN21" s="362"/>
      <c r="AO21" s="362"/>
      <c r="AP21" s="362"/>
      <c r="AQ21" s="362"/>
      <c r="AR21" s="363"/>
      <c r="AS21" s="413" t="str">
        <f>職員用シート!CW6</f>
        <v/>
      </c>
      <c r="AT21" s="414"/>
      <c r="AU21" s="414"/>
      <c r="AV21" s="414"/>
      <c r="AW21" s="47"/>
      <c r="AX21" s="51"/>
      <c r="AY21" s="329"/>
      <c r="AZ21" s="358" t="s">
        <v>149</v>
      </c>
      <c r="BA21" s="359"/>
      <c r="BB21" s="359"/>
      <c r="BC21" s="359"/>
      <c r="BD21" s="359"/>
      <c r="BE21" s="359"/>
      <c r="BF21" s="359"/>
      <c r="BG21" s="359"/>
      <c r="BH21" s="359"/>
      <c r="BI21" s="359"/>
      <c r="BJ21" s="359"/>
      <c r="BK21" s="359"/>
      <c r="BL21" s="359"/>
      <c r="BM21" s="359"/>
      <c r="BN21" s="359"/>
      <c r="BO21" s="359"/>
      <c r="BP21" s="359"/>
      <c r="BQ21" s="359"/>
      <c r="BR21" s="359"/>
      <c r="BS21" s="359"/>
      <c r="BT21" s="328">
        <f>職員用シート!R20</f>
        <v>0</v>
      </c>
      <c r="BU21" s="328"/>
      <c r="BV21" s="328"/>
      <c r="BW21" s="332" t="s">
        <v>31</v>
      </c>
      <c r="BX21" s="333"/>
      <c r="BY21" s="51"/>
      <c r="BZ21" s="47"/>
      <c r="CA21" s="51"/>
      <c r="CB21" s="346" t="s">
        <v>16</v>
      </c>
      <c r="CC21" s="347"/>
      <c r="CD21" s="347"/>
      <c r="CE21" s="347"/>
      <c r="CF21" s="347"/>
      <c r="CG21" s="347"/>
      <c r="CH21" s="347"/>
      <c r="CI21" s="347"/>
      <c r="CJ21" s="347"/>
      <c r="CK21" s="347"/>
      <c r="CL21" s="347"/>
      <c r="CM21" s="347"/>
      <c r="CN21" s="347"/>
      <c r="CO21" s="348"/>
      <c r="CP21" s="352">
        <f ca="1">職員用シート!R27</f>
        <v>0</v>
      </c>
      <c r="CQ21" s="353"/>
      <c r="CR21" s="353"/>
      <c r="CS21" s="353"/>
      <c r="CT21" s="353"/>
      <c r="CU21" s="353"/>
      <c r="CV21" s="353"/>
      <c r="CW21" s="353"/>
      <c r="CX21" s="353"/>
      <c r="CY21" s="353"/>
      <c r="CZ21" s="353"/>
      <c r="DA21" s="353"/>
      <c r="DB21" s="353"/>
      <c r="DC21" s="353"/>
      <c r="DD21" s="353"/>
      <c r="DE21" s="353"/>
      <c r="DF21" s="353"/>
      <c r="DG21" s="353"/>
      <c r="DH21" s="353"/>
      <c r="DI21" s="353"/>
      <c r="DJ21" s="353"/>
      <c r="DK21" s="353"/>
      <c r="DL21" s="353"/>
      <c r="DM21" s="353"/>
      <c r="DN21" s="354"/>
      <c r="DO21" s="53"/>
    </row>
    <row r="22" spans="2:120" ht="33" customHeight="1" thickBot="1">
      <c r="B22" s="45"/>
      <c r="C22" s="447"/>
      <c r="D22" s="448"/>
      <c r="E22" s="448"/>
      <c r="F22" s="449"/>
      <c r="G22" s="453"/>
      <c r="H22" s="454"/>
      <c r="I22" s="454"/>
      <c r="J22" s="454"/>
      <c r="K22" s="454"/>
      <c r="L22" s="454"/>
      <c r="M22" s="454"/>
      <c r="N22" s="454"/>
      <c r="O22" s="454"/>
      <c r="P22" s="454"/>
      <c r="Q22" s="455"/>
      <c r="R22" s="370" t="str">
        <f>IF(職員用シート!CL6=0,"",職員用シート!CL6)</f>
        <v/>
      </c>
      <c r="S22" s="371"/>
      <c r="T22" s="371"/>
      <c r="U22" s="371"/>
      <c r="V22" s="371"/>
      <c r="W22" s="371"/>
      <c r="X22" s="371"/>
      <c r="Y22" s="371"/>
      <c r="Z22" s="372"/>
      <c r="AA22" s="370" t="str">
        <f>IF(職員用シート!CP6=0,"",職員用シート!CP6)</f>
        <v/>
      </c>
      <c r="AB22" s="371"/>
      <c r="AC22" s="371"/>
      <c r="AD22" s="371"/>
      <c r="AE22" s="371"/>
      <c r="AF22" s="371"/>
      <c r="AG22" s="371"/>
      <c r="AH22" s="371"/>
      <c r="AI22" s="372"/>
      <c r="AJ22" s="370" t="str">
        <f>IF(職員用シート!BZ6=0,"",職員用シート!BZ6)</f>
        <v/>
      </c>
      <c r="AK22" s="371"/>
      <c r="AL22" s="371"/>
      <c r="AM22" s="371"/>
      <c r="AN22" s="371"/>
      <c r="AO22" s="371"/>
      <c r="AP22" s="371"/>
      <c r="AQ22" s="371"/>
      <c r="AR22" s="372"/>
      <c r="AS22" s="413"/>
      <c r="AT22" s="414"/>
      <c r="AU22" s="414"/>
      <c r="AV22" s="414"/>
      <c r="AW22" s="47"/>
      <c r="AX22" s="51"/>
      <c r="AY22" s="329"/>
      <c r="AZ22" s="358" t="s">
        <v>150</v>
      </c>
      <c r="BA22" s="359"/>
      <c r="BB22" s="359"/>
      <c r="BC22" s="359"/>
      <c r="BD22" s="359"/>
      <c r="BE22" s="359"/>
      <c r="BF22" s="359"/>
      <c r="BG22" s="359"/>
      <c r="BH22" s="359"/>
      <c r="BI22" s="359"/>
      <c r="BJ22" s="359"/>
      <c r="BK22" s="359"/>
      <c r="BL22" s="359"/>
      <c r="BM22" s="359"/>
      <c r="BN22" s="359"/>
      <c r="BO22" s="359"/>
      <c r="BP22" s="359"/>
      <c r="BQ22" s="359"/>
      <c r="BR22" s="359"/>
      <c r="BS22" s="359"/>
      <c r="BT22" s="328">
        <f>職員用シート!R21</f>
        <v>0</v>
      </c>
      <c r="BU22" s="328"/>
      <c r="BV22" s="328"/>
      <c r="BW22" s="332" t="s">
        <v>31</v>
      </c>
      <c r="BX22" s="333"/>
      <c r="BY22" s="51"/>
      <c r="BZ22" s="47"/>
      <c r="CA22" s="51"/>
      <c r="CB22" s="349"/>
      <c r="CC22" s="350"/>
      <c r="CD22" s="350"/>
      <c r="CE22" s="350"/>
      <c r="CF22" s="350"/>
      <c r="CG22" s="350"/>
      <c r="CH22" s="350"/>
      <c r="CI22" s="350"/>
      <c r="CJ22" s="350"/>
      <c r="CK22" s="350"/>
      <c r="CL22" s="350"/>
      <c r="CM22" s="350"/>
      <c r="CN22" s="350"/>
      <c r="CO22" s="351"/>
      <c r="CP22" s="355"/>
      <c r="CQ22" s="356"/>
      <c r="CR22" s="356"/>
      <c r="CS22" s="356"/>
      <c r="CT22" s="356"/>
      <c r="CU22" s="356"/>
      <c r="CV22" s="356"/>
      <c r="CW22" s="356"/>
      <c r="CX22" s="356"/>
      <c r="CY22" s="356"/>
      <c r="CZ22" s="356"/>
      <c r="DA22" s="356"/>
      <c r="DB22" s="356"/>
      <c r="DC22" s="356"/>
      <c r="DD22" s="356"/>
      <c r="DE22" s="356"/>
      <c r="DF22" s="356"/>
      <c r="DG22" s="356"/>
      <c r="DH22" s="356"/>
      <c r="DI22" s="356"/>
      <c r="DJ22" s="356"/>
      <c r="DK22" s="356"/>
      <c r="DL22" s="356"/>
      <c r="DM22" s="356"/>
      <c r="DN22" s="357"/>
      <c r="DO22" s="112"/>
    </row>
    <row r="23" spans="2:120" ht="33" customHeight="1">
      <c r="B23" s="45"/>
      <c r="C23" s="444" t="s">
        <v>36</v>
      </c>
      <c r="D23" s="445"/>
      <c r="E23" s="445"/>
      <c r="F23" s="446"/>
      <c r="G23" s="450"/>
      <c r="H23" s="451"/>
      <c r="I23" s="451"/>
      <c r="J23" s="451"/>
      <c r="K23" s="451"/>
      <c r="L23" s="451"/>
      <c r="M23" s="451"/>
      <c r="N23" s="451"/>
      <c r="O23" s="451"/>
      <c r="P23" s="451"/>
      <c r="Q23" s="452"/>
      <c r="R23" s="304"/>
      <c r="S23" s="304"/>
      <c r="T23" s="304"/>
      <c r="U23" s="304"/>
      <c r="V23" s="304"/>
      <c r="W23" s="304"/>
      <c r="X23" s="304"/>
      <c r="Y23" s="304"/>
      <c r="Z23" s="305"/>
      <c r="AA23" s="304"/>
      <c r="AB23" s="304"/>
      <c r="AC23" s="304"/>
      <c r="AD23" s="304"/>
      <c r="AE23" s="304"/>
      <c r="AF23" s="304"/>
      <c r="AG23" s="304"/>
      <c r="AH23" s="304"/>
      <c r="AI23" s="305"/>
      <c r="AJ23" s="304"/>
      <c r="AK23" s="304"/>
      <c r="AL23" s="304"/>
      <c r="AM23" s="304"/>
      <c r="AN23" s="304"/>
      <c r="AO23" s="304"/>
      <c r="AP23" s="304"/>
      <c r="AQ23" s="304"/>
      <c r="AR23" s="305"/>
      <c r="AS23" s="413" t="str">
        <f>職員用シート!CW7</f>
        <v/>
      </c>
      <c r="AT23" s="414"/>
      <c r="AU23" s="414"/>
      <c r="AV23" s="414"/>
      <c r="AW23" s="47"/>
      <c r="AX23" s="51"/>
      <c r="AY23" s="329"/>
      <c r="AZ23" s="330" t="s">
        <v>146</v>
      </c>
      <c r="BA23" s="331"/>
      <c r="BB23" s="331"/>
      <c r="BC23" s="331"/>
      <c r="BD23" s="331"/>
      <c r="BE23" s="331"/>
      <c r="BF23" s="331"/>
      <c r="BG23" s="331"/>
      <c r="BH23" s="331"/>
      <c r="BI23" s="331"/>
      <c r="BJ23" s="331"/>
      <c r="BK23" s="331"/>
      <c r="BL23" s="331"/>
      <c r="BM23" s="331"/>
      <c r="BN23" s="331"/>
      <c r="BO23" s="331"/>
      <c r="BP23" s="331"/>
      <c r="BQ23" s="331"/>
      <c r="BR23" s="331"/>
      <c r="BS23" s="331"/>
      <c r="BT23" s="328">
        <f>職員用シート!R22</f>
        <v>0</v>
      </c>
      <c r="BU23" s="328"/>
      <c r="BV23" s="328"/>
      <c r="BW23" s="332" t="s">
        <v>31</v>
      </c>
      <c r="BX23" s="333"/>
      <c r="BY23" s="51"/>
      <c r="BZ23" s="47"/>
      <c r="CA23" s="51"/>
      <c r="CB23" s="112"/>
      <c r="CC23" s="112"/>
      <c r="CD23" s="112"/>
      <c r="CE23" s="112"/>
      <c r="CF23" s="112"/>
      <c r="CG23" s="112"/>
      <c r="CH23" s="112"/>
      <c r="CI23" s="112"/>
      <c r="CJ23" s="112"/>
      <c r="CK23" s="112"/>
      <c r="CL23" s="112"/>
      <c r="CM23" s="112"/>
      <c r="CN23" s="112"/>
      <c r="CO23" s="112"/>
      <c r="CP23" s="131"/>
      <c r="CQ23" s="131"/>
      <c r="CR23" s="131"/>
      <c r="CS23" s="131"/>
      <c r="CT23" s="131"/>
      <c r="CU23" s="131"/>
      <c r="CV23" s="131"/>
      <c r="CW23" s="131"/>
      <c r="CX23" s="131"/>
      <c r="CY23" s="131"/>
      <c r="CZ23" s="131"/>
      <c r="DA23" s="131"/>
      <c r="DB23" s="131"/>
      <c r="DC23" s="131"/>
      <c r="DD23" s="131"/>
      <c r="DE23" s="131"/>
      <c r="DF23" s="131"/>
      <c r="DG23" s="131"/>
      <c r="DH23" s="131"/>
      <c r="DI23" s="131"/>
      <c r="DJ23" s="131"/>
      <c r="DK23" s="131"/>
      <c r="DL23" s="131"/>
      <c r="DM23" s="131"/>
      <c r="DN23" s="53"/>
      <c r="DO23" s="112"/>
      <c r="DP23" s="65"/>
    </row>
    <row r="24" spans="2:120" ht="33" customHeight="1" thickBot="1">
      <c r="B24" s="45"/>
      <c r="C24" s="447"/>
      <c r="D24" s="448"/>
      <c r="E24" s="448"/>
      <c r="F24" s="449"/>
      <c r="G24" s="453"/>
      <c r="H24" s="454"/>
      <c r="I24" s="454"/>
      <c r="J24" s="454"/>
      <c r="K24" s="454"/>
      <c r="L24" s="454"/>
      <c r="M24" s="454"/>
      <c r="N24" s="454"/>
      <c r="O24" s="454"/>
      <c r="P24" s="454"/>
      <c r="Q24" s="455"/>
      <c r="R24" s="370" t="str">
        <f>IF(職員用シート!CL7=0,"",職員用シート!CL7)</f>
        <v/>
      </c>
      <c r="S24" s="371"/>
      <c r="T24" s="371"/>
      <c r="U24" s="371"/>
      <c r="V24" s="371"/>
      <c r="W24" s="371"/>
      <c r="X24" s="371"/>
      <c r="Y24" s="371"/>
      <c r="Z24" s="372"/>
      <c r="AA24" s="370" t="str">
        <f>IF(職員用シート!CP7=0,"",職員用シート!CP7)</f>
        <v/>
      </c>
      <c r="AB24" s="371"/>
      <c r="AC24" s="371"/>
      <c r="AD24" s="371"/>
      <c r="AE24" s="371"/>
      <c r="AF24" s="371"/>
      <c r="AG24" s="371"/>
      <c r="AH24" s="371"/>
      <c r="AI24" s="372"/>
      <c r="AJ24" s="370" t="str">
        <f>IF(職員用シート!BZ7=0,"",職員用シート!BZ7)</f>
        <v/>
      </c>
      <c r="AK24" s="371"/>
      <c r="AL24" s="371"/>
      <c r="AM24" s="371"/>
      <c r="AN24" s="371"/>
      <c r="AO24" s="371"/>
      <c r="AP24" s="371"/>
      <c r="AQ24" s="371"/>
      <c r="AR24" s="372"/>
      <c r="AS24" s="413"/>
      <c r="AT24" s="414"/>
      <c r="AU24" s="414"/>
      <c r="AV24" s="414"/>
      <c r="AW24" s="47"/>
      <c r="AX24" s="51"/>
      <c r="AY24" s="329"/>
      <c r="AZ24" s="336" t="s">
        <v>152</v>
      </c>
      <c r="BA24" s="337"/>
      <c r="BB24" s="337"/>
      <c r="BC24" s="337"/>
      <c r="BD24" s="337"/>
      <c r="BE24" s="337"/>
      <c r="BF24" s="337"/>
      <c r="BG24" s="337"/>
      <c r="BH24" s="337"/>
      <c r="BI24" s="337"/>
      <c r="BJ24" s="337"/>
      <c r="BK24" s="337"/>
      <c r="BL24" s="337"/>
      <c r="BM24" s="337"/>
      <c r="BN24" s="337"/>
      <c r="BO24" s="337"/>
      <c r="BP24" s="337"/>
      <c r="BQ24" s="337"/>
      <c r="BR24" s="337"/>
      <c r="BS24" s="337"/>
      <c r="BT24" s="338">
        <f>職員用シート!R23</f>
        <v>0</v>
      </c>
      <c r="BU24" s="338"/>
      <c r="BV24" s="338"/>
      <c r="BW24" s="334" t="s">
        <v>31</v>
      </c>
      <c r="BX24" s="335"/>
      <c r="BY24" s="51"/>
      <c r="BZ24" s="47"/>
      <c r="CA24" s="51"/>
      <c r="CB24" s="369" t="s">
        <v>33</v>
      </c>
      <c r="CC24" s="369"/>
      <c r="CD24" s="369"/>
      <c r="CE24" s="369"/>
      <c r="CF24" s="369"/>
      <c r="CG24" s="369"/>
      <c r="CH24" s="369"/>
      <c r="CI24" s="369"/>
      <c r="CJ24" s="369"/>
      <c r="CK24" s="369"/>
      <c r="CL24" s="369"/>
      <c r="CM24" s="369"/>
      <c r="CN24" s="369"/>
      <c r="CO24" s="369"/>
      <c r="CP24" s="369"/>
      <c r="CQ24" s="369"/>
      <c r="CR24" s="369"/>
      <c r="CS24" s="369"/>
      <c r="CT24" s="369"/>
      <c r="CU24" s="369"/>
      <c r="CV24" s="369"/>
      <c r="CW24" s="369"/>
      <c r="CX24" s="369"/>
      <c r="CY24" s="369"/>
      <c r="CZ24" s="369"/>
      <c r="DA24" s="369"/>
      <c r="DB24" s="369"/>
      <c r="DC24" s="369"/>
      <c r="DD24" s="369"/>
      <c r="DE24" s="369"/>
      <c r="DF24" s="369"/>
      <c r="DG24" s="369"/>
      <c r="DH24" s="369"/>
      <c r="DI24" s="369"/>
      <c r="DJ24" s="369"/>
      <c r="DK24" s="369"/>
      <c r="DL24" s="369"/>
      <c r="DM24" s="369"/>
      <c r="DN24" s="369"/>
      <c r="DO24" s="112"/>
      <c r="DP24" s="65"/>
    </row>
    <row r="25" spans="2:120" ht="33" customHeight="1" thickBot="1">
      <c r="B25" s="45"/>
      <c r="C25" s="444" t="s">
        <v>37</v>
      </c>
      <c r="D25" s="445"/>
      <c r="E25" s="445"/>
      <c r="F25" s="446"/>
      <c r="G25" s="450"/>
      <c r="H25" s="451"/>
      <c r="I25" s="451"/>
      <c r="J25" s="451"/>
      <c r="K25" s="451"/>
      <c r="L25" s="451"/>
      <c r="M25" s="451"/>
      <c r="N25" s="451"/>
      <c r="O25" s="451"/>
      <c r="P25" s="451"/>
      <c r="Q25" s="452"/>
      <c r="R25" s="304"/>
      <c r="S25" s="304"/>
      <c r="T25" s="304"/>
      <c r="U25" s="304"/>
      <c r="V25" s="304"/>
      <c r="W25" s="304"/>
      <c r="X25" s="304"/>
      <c r="Y25" s="304"/>
      <c r="Z25" s="305"/>
      <c r="AA25" s="304"/>
      <c r="AB25" s="304"/>
      <c r="AC25" s="304"/>
      <c r="AD25" s="304"/>
      <c r="AE25" s="304"/>
      <c r="AF25" s="304"/>
      <c r="AG25" s="304"/>
      <c r="AH25" s="304"/>
      <c r="AI25" s="305"/>
      <c r="AJ25" s="304"/>
      <c r="AK25" s="304"/>
      <c r="AL25" s="304"/>
      <c r="AM25" s="304"/>
      <c r="AN25" s="304"/>
      <c r="AO25" s="304"/>
      <c r="AP25" s="304"/>
      <c r="AQ25" s="304"/>
      <c r="AR25" s="305"/>
      <c r="AS25" s="413" t="str">
        <f>職員用シート!CW8</f>
        <v/>
      </c>
      <c r="AT25" s="414"/>
      <c r="AU25" s="414"/>
      <c r="AV25" s="414"/>
      <c r="AW25" s="47"/>
      <c r="AX25" s="51"/>
      <c r="AY25" s="176"/>
      <c r="AZ25" s="379" t="s">
        <v>151</v>
      </c>
      <c r="BA25" s="380"/>
      <c r="BB25" s="380"/>
      <c r="BC25" s="380"/>
      <c r="BD25" s="380"/>
      <c r="BE25" s="380"/>
      <c r="BF25" s="380"/>
      <c r="BG25" s="380"/>
      <c r="BH25" s="380"/>
      <c r="BI25" s="380"/>
      <c r="BJ25" s="380"/>
      <c r="BK25" s="380"/>
      <c r="BL25" s="380"/>
      <c r="BM25" s="380"/>
      <c r="BN25" s="380"/>
      <c r="BO25" s="380"/>
      <c r="BP25" s="380"/>
      <c r="BQ25" s="380"/>
      <c r="BR25" s="380"/>
      <c r="BS25" s="380"/>
      <c r="BT25" s="381">
        <f>職員用シート!R24</f>
        <v>0</v>
      </c>
      <c r="BU25" s="381"/>
      <c r="BV25" s="381"/>
      <c r="BW25" s="382" t="s">
        <v>31</v>
      </c>
      <c r="BX25" s="383"/>
      <c r="BY25" s="51"/>
      <c r="BZ25" s="47"/>
      <c r="CA25" s="51"/>
      <c r="CB25" s="294" t="s">
        <v>2</v>
      </c>
      <c r="CC25" s="295"/>
      <c r="CD25" s="374" t="s">
        <v>91</v>
      </c>
      <c r="CE25" s="375"/>
      <c r="CF25" s="375"/>
      <c r="CG25" s="375"/>
      <c r="CH25" s="375"/>
      <c r="CI25" s="375"/>
      <c r="CJ25" s="375"/>
      <c r="CK25" s="375"/>
      <c r="CL25" s="375"/>
      <c r="CM25" s="375"/>
      <c r="CN25" s="375"/>
      <c r="CO25" s="375"/>
      <c r="CP25" s="375"/>
      <c r="CQ25" s="375"/>
      <c r="CR25" s="375"/>
      <c r="CS25" s="375"/>
      <c r="CT25" s="375"/>
      <c r="CU25" s="308">
        <f ca="1">職員用シート!E31</f>
        <v>0</v>
      </c>
      <c r="CV25" s="309"/>
      <c r="CW25" s="309"/>
      <c r="CX25" s="309"/>
      <c r="CY25" s="309"/>
      <c r="CZ25" s="309"/>
      <c r="DA25" s="309"/>
      <c r="DB25" s="136" t="s">
        <v>41</v>
      </c>
      <c r="DC25" s="310">
        <f>職員用シート!M31</f>
        <v>8.8300000000000003E-2</v>
      </c>
      <c r="DD25" s="310"/>
      <c r="DE25" s="310"/>
      <c r="DF25" s="310"/>
      <c r="DG25" s="310"/>
      <c r="DH25" s="136" t="s">
        <v>56</v>
      </c>
      <c r="DI25" s="311">
        <f ca="1">職員用シート!S31</f>
        <v>0</v>
      </c>
      <c r="DJ25" s="311"/>
      <c r="DK25" s="311"/>
      <c r="DL25" s="311"/>
      <c r="DM25" s="311"/>
      <c r="DN25" s="312"/>
      <c r="DO25" s="68"/>
      <c r="DP25" s="65"/>
    </row>
    <row r="26" spans="2:120" ht="33" customHeight="1" thickBot="1">
      <c r="B26" s="45"/>
      <c r="C26" s="447"/>
      <c r="D26" s="448"/>
      <c r="E26" s="448"/>
      <c r="F26" s="449"/>
      <c r="G26" s="453"/>
      <c r="H26" s="454"/>
      <c r="I26" s="454"/>
      <c r="J26" s="454"/>
      <c r="K26" s="454"/>
      <c r="L26" s="454"/>
      <c r="M26" s="454"/>
      <c r="N26" s="454"/>
      <c r="O26" s="454"/>
      <c r="P26" s="454"/>
      <c r="Q26" s="455"/>
      <c r="R26" s="370" t="str">
        <f>IF(職員用シート!CL8=0,"",職員用シート!CL8)</f>
        <v/>
      </c>
      <c r="S26" s="371"/>
      <c r="T26" s="371"/>
      <c r="U26" s="371"/>
      <c r="V26" s="371"/>
      <c r="W26" s="371"/>
      <c r="X26" s="371"/>
      <c r="Y26" s="371"/>
      <c r="Z26" s="372"/>
      <c r="AA26" s="370" t="str">
        <f>IF(職員用シート!CP8=0,"",職員用シート!CP8)</f>
        <v/>
      </c>
      <c r="AB26" s="371"/>
      <c r="AC26" s="371"/>
      <c r="AD26" s="371"/>
      <c r="AE26" s="371"/>
      <c r="AF26" s="371"/>
      <c r="AG26" s="371"/>
      <c r="AH26" s="371"/>
      <c r="AI26" s="372"/>
      <c r="AJ26" s="370" t="str">
        <f>IF(職員用シート!BZ8=0,"",職員用シート!BZ8)</f>
        <v/>
      </c>
      <c r="AK26" s="371"/>
      <c r="AL26" s="371"/>
      <c r="AM26" s="371"/>
      <c r="AN26" s="371"/>
      <c r="AO26" s="371"/>
      <c r="AP26" s="371"/>
      <c r="AQ26" s="371"/>
      <c r="AR26" s="372"/>
      <c r="AS26" s="413"/>
      <c r="AT26" s="414"/>
      <c r="AU26" s="414"/>
      <c r="AV26" s="414"/>
      <c r="AW26" s="47"/>
      <c r="AX26" s="51"/>
      <c r="AY26" s="339"/>
      <c r="AZ26" s="339"/>
      <c r="BA26" s="339"/>
      <c r="BB26" s="339"/>
      <c r="BC26" s="339"/>
      <c r="BD26" s="339"/>
      <c r="BE26" s="339"/>
      <c r="BF26" s="339"/>
      <c r="BG26" s="339"/>
      <c r="BH26" s="339"/>
      <c r="BI26" s="339"/>
      <c r="BJ26" s="339"/>
      <c r="BK26" s="339"/>
      <c r="BL26" s="339"/>
      <c r="BM26" s="339"/>
      <c r="BN26" s="339"/>
      <c r="BO26" s="339"/>
      <c r="BP26" s="339"/>
      <c r="BQ26" s="339"/>
      <c r="BR26" s="339"/>
      <c r="BS26" s="339"/>
      <c r="BT26" s="339"/>
      <c r="BU26" s="339"/>
      <c r="BV26" s="339"/>
      <c r="BW26" s="339"/>
      <c r="BX26" s="339"/>
      <c r="BY26" s="51"/>
      <c r="BZ26" s="47"/>
      <c r="CA26" s="51"/>
      <c r="CB26" s="296"/>
      <c r="CC26" s="297"/>
      <c r="CD26" s="313" t="s">
        <v>162</v>
      </c>
      <c r="CE26" s="314"/>
      <c r="CF26" s="314"/>
      <c r="CG26" s="314"/>
      <c r="CH26" s="314"/>
      <c r="CI26" s="314"/>
      <c r="CJ26" s="314"/>
      <c r="CK26" s="314"/>
      <c r="CL26" s="314"/>
      <c r="CM26" s="314"/>
      <c r="CN26" s="314"/>
      <c r="CO26" s="314"/>
      <c r="CP26" s="314"/>
      <c r="CQ26" s="314"/>
      <c r="CR26" s="314"/>
      <c r="CS26" s="314"/>
      <c r="CT26" s="314"/>
      <c r="CU26" s="315">
        <f>職員用シート!E33</f>
        <v>0</v>
      </c>
      <c r="CV26" s="315"/>
      <c r="CW26" s="135" t="s">
        <v>54</v>
      </c>
      <c r="CX26" s="316">
        <f>職員用シート!I33</f>
        <v>40050</v>
      </c>
      <c r="CY26" s="317"/>
      <c r="CZ26" s="317"/>
      <c r="DA26" s="317"/>
      <c r="DB26" s="135" t="s">
        <v>22</v>
      </c>
      <c r="DC26" s="318">
        <f ca="1">職員用シート!M33</f>
        <v>28035</v>
      </c>
      <c r="DD26" s="318"/>
      <c r="DE26" s="318"/>
      <c r="DF26" s="318"/>
      <c r="DG26" s="318"/>
      <c r="DH26" s="135" t="s">
        <v>55</v>
      </c>
      <c r="DI26" s="321">
        <f ca="1">職員用シート!S33</f>
        <v>0</v>
      </c>
      <c r="DJ26" s="321"/>
      <c r="DK26" s="321"/>
      <c r="DL26" s="321"/>
      <c r="DM26" s="321"/>
      <c r="DN26" s="322"/>
      <c r="DO26" s="112"/>
      <c r="DP26" s="65"/>
    </row>
    <row r="27" spans="2:120" ht="33" customHeight="1" thickBot="1">
      <c r="B27" s="45"/>
      <c r="C27" s="444" t="s">
        <v>38</v>
      </c>
      <c r="D27" s="445"/>
      <c r="E27" s="445"/>
      <c r="F27" s="446"/>
      <c r="G27" s="450"/>
      <c r="H27" s="451"/>
      <c r="I27" s="451"/>
      <c r="J27" s="451"/>
      <c r="K27" s="451"/>
      <c r="L27" s="451"/>
      <c r="M27" s="451"/>
      <c r="N27" s="451"/>
      <c r="O27" s="451"/>
      <c r="P27" s="451"/>
      <c r="Q27" s="452"/>
      <c r="R27" s="304"/>
      <c r="S27" s="304"/>
      <c r="T27" s="304"/>
      <c r="U27" s="304"/>
      <c r="V27" s="304"/>
      <c r="W27" s="304"/>
      <c r="X27" s="304"/>
      <c r="Y27" s="304"/>
      <c r="Z27" s="305"/>
      <c r="AA27" s="304"/>
      <c r="AB27" s="304"/>
      <c r="AC27" s="304"/>
      <c r="AD27" s="304"/>
      <c r="AE27" s="304"/>
      <c r="AF27" s="304"/>
      <c r="AG27" s="304"/>
      <c r="AH27" s="304"/>
      <c r="AI27" s="305"/>
      <c r="AJ27" s="304"/>
      <c r="AK27" s="304"/>
      <c r="AL27" s="304"/>
      <c r="AM27" s="304"/>
      <c r="AN27" s="304"/>
      <c r="AO27" s="304"/>
      <c r="AP27" s="304"/>
      <c r="AQ27" s="304"/>
      <c r="AR27" s="305"/>
      <c r="AS27" s="413" t="str">
        <f>職員用シート!CW9</f>
        <v/>
      </c>
      <c r="AT27" s="414"/>
      <c r="AU27" s="414"/>
      <c r="AV27" s="414"/>
      <c r="AW27" s="47"/>
      <c r="AX27" s="51"/>
      <c r="AY27" s="340" t="s">
        <v>35</v>
      </c>
      <c r="AZ27" s="341"/>
      <c r="BA27" s="341"/>
      <c r="BB27" s="341"/>
      <c r="BC27" s="341"/>
      <c r="BD27" s="341"/>
      <c r="BE27" s="341"/>
      <c r="BF27" s="341"/>
      <c r="BG27" s="341"/>
      <c r="BH27" s="341"/>
      <c r="BI27" s="341"/>
      <c r="BJ27" s="341"/>
      <c r="BK27" s="341"/>
      <c r="BL27" s="341"/>
      <c r="BM27" s="341"/>
      <c r="BN27" s="341"/>
      <c r="BO27" s="341"/>
      <c r="BP27" s="341"/>
      <c r="BQ27" s="341"/>
      <c r="BR27" s="341"/>
      <c r="BS27" s="341"/>
      <c r="BT27" s="341"/>
      <c r="BU27" s="341"/>
      <c r="BV27" s="341"/>
      <c r="BW27" s="341"/>
      <c r="BX27" s="342"/>
      <c r="BY27" s="51"/>
      <c r="BZ27" s="47"/>
      <c r="CA27" s="51"/>
      <c r="CB27" s="296"/>
      <c r="CC27" s="297"/>
      <c r="CD27" s="392" t="s">
        <v>163</v>
      </c>
      <c r="CE27" s="393"/>
      <c r="CF27" s="393"/>
      <c r="CG27" s="393"/>
      <c r="CH27" s="393"/>
      <c r="CI27" s="393"/>
      <c r="CJ27" s="393"/>
      <c r="CK27" s="393"/>
      <c r="CL27" s="393"/>
      <c r="CM27" s="393"/>
      <c r="CN27" s="393"/>
      <c r="CO27" s="393"/>
      <c r="CP27" s="393"/>
      <c r="CQ27" s="393"/>
      <c r="CR27" s="393"/>
      <c r="CS27" s="393"/>
      <c r="CT27" s="393"/>
      <c r="CU27" s="394">
        <f>職員用シート!E35</f>
        <v>0</v>
      </c>
      <c r="CV27" s="394"/>
      <c r="CW27" s="179" t="s">
        <v>54</v>
      </c>
      <c r="CX27" s="301">
        <f>職員用シート!I35</f>
        <v>40050</v>
      </c>
      <c r="CY27" s="302"/>
      <c r="CZ27" s="302"/>
      <c r="DA27" s="302"/>
      <c r="DB27" s="179" t="s">
        <v>22</v>
      </c>
      <c r="DC27" s="303">
        <f ca="1">職員用シート!M35</f>
        <v>34043</v>
      </c>
      <c r="DD27" s="303"/>
      <c r="DE27" s="303"/>
      <c r="DF27" s="303"/>
      <c r="DG27" s="303"/>
      <c r="DH27" s="179" t="s">
        <v>55</v>
      </c>
      <c r="DI27" s="395">
        <f ca="1">職員用シート!S35</f>
        <v>0</v>
      </c>
      <c r="DJ27" s="395"/>
      <c r="DK27" s="395"/>
      <c r="DL27" s="395"/>
      <c r="DM27" s="395"/>
      <c r="DN27" s="396"/>
      <c r="DO27" s="112"/>
      <c r="DP27" s="65"/>
    </row>
    <row r="28" spans="2:120" ht="33" customHeight="1" thickBot="1">
      <c r="B28" s="45"/>
      <c r="C28" s="447"/>
      <c r="D28" s="448"/>
      <c r="E28" s="448"/>
      <c r="F28" s="449"/>
      <c r="G28" s="453"/>
      <c r="H28" s="454"/>
      <c r="I28" s="454"/>
      <c r="J28" s="454"/>
      <c r="K28" s="454"/>
      <c r="L28" s="454"/>
      <c r="M28" s="454"/>
      <c r="N28" s="454"/>
      <c r="O28" s="454"/>
      <c r="P28" s="454"/>
      <c r="Q28" s="455"/>
      <c r="R28" s="370" t="str">
        <f>IF(職員用シート!CL9=0,"",職員用シート!CL9)</f>
        <v/>
      </c>
      <c r="S28" s="371"/>
      <c r="T28" s="371"/>
      <c r="U28" s="371"/>
      <c r="V28" s="371"/>
      <c r="W28" s="371"/>
      <c r="X28" s="371"/>
      <c r="Y28" s="371"/>
      <c r="Z28" s="372"/>
      <c r="AA28" s="370" t="str">
        <f>IF(職員用シート!CP9=0,"",職員用シート!CP9)</f>
        <v/>
      </c>
      <c r="AB28" s="371"/>
      <c r="AC28" s="371"/>
      <c r="AD28" s="371"/>
      <c r="AE28" s="371"/>
      <c r="AF28" s="371"/>
      <c r="AG28" s="371"/>
      <c r="AH28" s="371"/>
      <c r="AI28" s="372"/>
      <c r="AJ28" s="370" t="str">
        <f>IF(職員用シート!BZ9=0,"",職員用シート!BZ9)</f>
        <v/>
      </c>
      <c r="AK28" s="371"/>
      <c r="AL28" s="371"/>
      <c r="AM28" s="371"/>
      <c r="AN28" s="371"/>
      <c r="AO28" s="371"/>
      <c r="AP28" s="371"/>
      <c r="AQ28" s="371"/>
      <c r="AR28" s="372"/>
      <c r="AS28" s="413"/>
      <c r="AT28" s="414"/>
      <c r="AU28" s="414"/>
      <c r="AV28" s="414"/>
      <c r="AW28" s="47"/>
      <c r="AX28" s="51"/>
      <c r="AY28" s="376">
        <f ca="1">職員用シート!V19</f>
        <v>0</v>
      </c>
      <c r="AZ28" s="377"/>
      <c r="BA28" s="377"/>
      <c r="BB28" s="377"/>
      <c r="BC28" s="377"/>
      <c r="BD28" s="377"/>
      <c r="BE28" s="377"/>
      <c r="BF28" s="377"/>
      <c r="BG28" s="377"/>
      <c r="BH28" s="377"/>
      <c r="BI28" s="377"/>
      <c r="BJ28" s="377"/>
      <c r="BK28" s="377"/>
      <c r="BL28" s="377"/>
      <c r="BM28" s="377"/>
      <c r="BN28" s="377"/>
      <c r="BO28" s="377"/>
      <c r="BP28" s="377"/>
      <c r="BQ28" s="377"/>
      <c r="BR28" s="377"/>
      <c r="BS28" s="377"/>
      <c r="BT28" s="377"/>
      <c r="BU28" s="377"/>
      <c r="BV28" s="377"/>
      <c r="BW28" s="377"/>
      <c r="BX28" s="378"/>
      <c r="BY28" s="51"/>
      <c r="BZ28" s="47"/>
      <c r="CA28" s="51"/>
      <c r="CB28" s="298"/>
      <c r="CC28" s="299"/>
      <c r="CD28" s="388" t="s">
        <v>168</v>
      </c>
      <c r="CE28" s="389"/>
      <c r="CF28" s="389"/>
      <c r="CG28" s="389"/>
      <c r="CH28" s="389"/>
      <c r="CI28" s="389"/>
      <c r="CJ28" s="389"/>
      <c r="CK28" s="389"/>
      <c r="CL28" s="389"/>
      <c r="CM28" s="389"/>
      <c r="CN28" s="389"/>
      <c r="CO28" s="389"/>
      <c r="CP28" s="389"/>
      <c r="CQ28" s="389"/>
      <c r="CR28" s="389"/>
      <c r="CS28" s="389"/>
      <c r="CT28" s="389"/>
      <c r="CU28" s="389"/>
      <c r="CV28" s="389"/>
      <c r="CW28" s="389"/>
      <c r="CX28" s="389"/>
      <c r="CY28" s="389"/>
      <c r="CZ28" s="389"/>
      <c r="DA28" s="389"/>
      <c r="DB28" s="389"/>
      <c r="DC28" s="389"/>
      <c r="DD28" s="389"/>
      <c r="DE28" s="389"/>
      <c r="DF28" s="389"/>
      <c r="DG28" s="389"/>
      <c r="DH28" s="180" t="s">
        <v>56</v>
      </c>
      <c r="DI28" s="390">
        <f ca="1">職員用シート!S29</f>
        <v>0</v>
      </c>
      <c r="DJ28" s="390"/>
      <c r="DK28" s="390"/>
      <c r="DL28" s="390"/>
      <c r="DM28" s="390"/>
      <c r="DN28" s="391"/>
      <c r="DO28" s="68"/>
      <c r="DP28" s="65"/>
    </row>
    <row r="29" spans="2:120" ht="33" customHeight="1" thickBot="1">
      <c r="B29" s="45"/>
      <c r="C29" s="444" t="s">
        <v>39</v>
      </c>
      <c r="D29" s="445"/>
      <c r="E29" s="445"/>
      <c r="F29" s="446"/>
      <c r="G29" s="450"/>
      <c r="H29" s="451"/>
      <c r="I29" s="451"/>
      <c r="J29" s="451"/>
      <c r="K29" s="451"/>
      <c r="L29" s="451"/>
      <c r="M29" s="451"/>
      <c r="N29" s="451"/>
      <c r="O29" s="451"/>
      <c r="P29" s="451"/>
      <c r="Q29" s="452"/>
      <c r="R29" s="304"/>
      <c r="S29" s="304"/>
      <c r="T29" s="304"/>
      <c r="U29" s="304"/>
      <c r="V29" s="304"/>
      <c r="W29" s="304"/>
      <c r="X29" s="304"/>
      <c r="Y29" s="304"/>
      <c r="Z29" s="305"/>
      <c r="AA29" s="304"/>
      <c r="AB29" s="304"/>
      <c r="AC29" s="304"/>
      <c r="AD29" s="304"/>
      <c r="AE29" s="304"/>
      <c r="AF29" s="304"/>
      <c r="AG29" s="304"/>
      <c r="AH29" s="304"/>
      <c r="AI29" s="305"/>
      <c r="AJ29" s="304"/>
      <c r="AK29" s="304"/>
      <c r="AL29" s="304"/>
      <c r="AM29" s="304"/>
      <c r="AN29" s="304"/>
      <c r="AO29" s="304"/>
      <c r="AP29" s="304"/>
      <c r="AQ29" s="304"/>
      <c r="AR29" s="305"/>
      <c r="AS29" s="413" t="str">
        <f>職員用シート!CW10</f>
        <v/>
      </c>
      <c r="AT29" s="414"/>
      <c r="AU29" s="414"/>
      <c r="AV29" s="414"/>
      <c r="AW29" s="47"/>
      <c r="AX29" s="51"/>
      <c r="AY29" s="384"/>
      <c r="AZ29" s="384"/>
      <c r="BA29" s="384"/>
      <c r="BB29" s="384"/>
      <c r="BC29" s="384"/>
      <c r="BD29" s="384"/>
      <c r="BE29" s="384"/>
      <c r="BF29" s="384"/>
      <c r="BG29" s="384"/>
      <c r="BH29" s="384"/>
      <c r="BI29" s="384"/>
      <c r="BJ29" s="384"/>
      <c r="BK29" s="384"/>
      <c r="BL29" s="384"/>
      <c r="BM29" s="384"/>
      <c r="BN29" s="384"/>
      <c r="BO29" s="384"/>
      <c r="BP29" s="384"/>
      <c r="BQ29" s="384"/>
      <c r="BR29" s="384"/>
      <c r="BS29" s="384"/>
      <c r="BT29" s="384"/>
      <c r="BU29" s="384"/>
      <c r="BV29" s="384"/>
      <c r="BW29" s="384"/>
      <c r="BX29" s="384"/>
      <c r="BY29" s="51"/>
      <c r="BZ29" s="47"/>
      <c r="CA29" s="51"/>
      <c r="CB29" s="294" t="s">
        <v>156</v>
      </c>
      <c r="CC29" s="295"/>
      <c r="CD29" s="323" t="s">
        <v>155</v>
      </c>
      <c r="CE29" s="324"/>
      <c r="CF29" s="324"/>
      <c r="CG29" s="324"/>
      <c r="CH29" s="324"/>
      <c r="CI29" s="324"/>
      <c r="CJ29" s="324"/>
      <c r="CK29" s="324"/>
      <c r="CL29" s="324"/>
      <c r="CM29" s="324"/>
      <c r="CN29" s="324"/>
      <c r="CO29" s="324"/>
      <c r="CP29" s="324"/>
      <c r="CQ29" s="324"/>
      <c r="CR29" s="324"/>
      <c r="CS29" s="324"/>
      <c r="CT29" s="324"/>
      <c r="CU29" s="325">
        <f ca="1">職員用シート!E39</f>
        <v>0</v>
      </c>
      <c r="CV29" s="326"/>
      <c r="CW29" s="326"/>
      <c r="CX29" s="326"/>
      <c r="CY29" s="326"/>
      <c r="CZ29" s="326"/>
      <c r="DA29" s="326"/>
      <c r="DB29" s="134" t="s">
        <v>3</v>
      </c>
      <c r="DC29" s="327">
        <f>職員用シート!M39</f>
        <v>2.6499999999999999E-2</v>
      </c>
      <c r="DD29" s="327"/>
      <c r="DE29" s="327"/>
      <c r="DF29" s="327"/>
      <c r="DG29" s="327"/>
      <c r="DH29" s="136" t="s">
        <v>56</v>
      </c>
      <c r="DI29" s="397">
        <f ca="1">職員用シート!S39</f>
        <v>0</v>
      </c>
      <c r="DJ29" s="397"/>
      <c r="DK29" s="397"/>
      <c r="DL29" s="397"/>
      <c r="DM29" s="397"/>
      <c r="DN29" s="398"/>
      <c r="DO29" s="112"/>
      <c r="DP29" s="65"/>
    </row>
    <row r="30" spans="2:120" ht="33" customHeight="1" thickBot="1">
      <c r="B30" s="45"/>
      <c r="C30" s="447"/>
      <c r="D30" s="448"/>
      <c r="E30" s="448"/>
      <c r="F30" s="449"/>
      <c r="G30" s="453"/>
      <c r="H30" s="454"/>
      <c r="I30" s="454"/>
      <c r="J30" s="454"/>
      <c r="K30" s="454"/>
      <c r="L30" s="454"/>
      <c r="M30" s="454"/>
      <c r="N30" s="454"/>
      <c r="O30" s="454"/>
      <c r="P30" s="454"/>
      <c r="Q30" s="455"/>
      <c r="R30" s="370" t="str">
        <f>IF(職員用シート!CL10=0,"",職員用シート!CL10)</f>
        <v/>
      </c>
      <c r="S30" s="371"/>
      <c r="T30" s="371"/>
      <c r="U30" s="371"/>
      <c r="V30" s="371"/>
      <c r="W30" s="371"/>
      <c r="X30" s="371"/>
      <c r="Y30" s="371"/>
      <c r="Z30" s="372"/>
      <c r="AA30" s="370" t="str">
        <f>IF(職員用シート!CP10=0,"",職員用シート!CP10)</f>
        <v/>
      </c>
      <c r="AB30" s="371"/>
      <c r="AC30" s="371"/>
      <c r="AD30" s="371"/>
      <c r="AE30" s="371"/>
      <c r="AF30" s="371"/>
      <c r="AG30" s="371"/>
      <c r="AH30" s="371"/>
      <c r="AI30" s="372"/>
      <c r="AJ30" s="370" t="str">
        <f>IF(職員用シート!BZ10=0,"",職員用シート!BZ10)</f>
        <v/>
      </c>
      <c r="AK30" s="371"/>
      <c r="AL30" s="371"/>
      <c r="AM30" s="371"/>
      <c r="AN30" s="371"/>
      <c r="AO30" s="371"/>
      <c r="AP30" s="371"/>
      <c r="AQ30" s="371"/>
      <c r="AR30" s="372"/>
      <c r="AS30" s="413"/>
      <c r="AT30" s="414"/>
      <c r="AU30" s="414"/>
      <c r="AV30" s="414"/>
      <c r="AX30" s="45"/>
      <c r="AY30" s="385" t="s">
        <v>46</v>
      </c>
      <c r="AZ30" s="386"/>
      <c r="BA30" s="386"/>
      <c r="BB30" s="386"/>
      <c r="BC30" s="386"/>
      <c r="BD30" s="386"/>
      <c r="BE30" s="386"/>
      <c r="BF30" s="386"/>
      <c r="BG30" s="386"/>
      <c r="BH30" s="386"/>
      <c r="BI30" s="386"/>
      <c r="BJ30" s="386"/>
      <c r="BK30" s="386"/>
      <c r="BL30" s="386"/>
      <c r="BM30" s="386"/>
      <c r="BN30" s="386"/>
      <c r="BO30" s="386"/>
      <c r="BP30" s="386"/>
      <c r="BQ30" s="386"/>
      <c r="BR30" s="386"/>
      <c r="BS30" s="386"/>
      <c r="BT30" s="386"/>
      <c r="BU30" s="386"/>
      <c r="BV30" s="386"/>
      <c r="BW30" s="386"/>
      <c r="BX30" s="387"/>
      <c r="BY30" s="45"/>
      <c r="BZ30" s="44"/>
      <c r="CA30" s="45"/>
      <c r="CB30" s="296"/>
      <c r="CC30" s="297"/>
      <c r="CD30" s="313" t="s">
        <v>164</v>
      </c>
      <c r="CE30" s="314"/>
      <c r="CF30" s="314"/>
      <c r="CG30" s="314"/>
      <c r="CH30" s="314"/>
      <c r="CI30" s="314"/>
      <c r="CJ30" s="314"/>
      <c r="CK30" s="314"/>
      <c r="CL30" s="314"/>
      <c r="CM30" s="314"/>
      <c r="CN30" s="314"/>
      <c r="CO30" s="314"/>
      <c r="CP30" s="314"/>
      <c r="CQ30" s="314"/>
      <c r="CR30" s="314"/>
      <c r="CS30" s="314"/>
      <c r="CT30" s="314"/>
      <c r="CU30" s="315">
        <f>職員用シート!E41</f>
        <v>0</v>
      </c>
      <c r="CV30" s="315"/>
      <c r="CW30" s="135" t="s">
        <v>54</v>
      </c>
      <c r="CX30" s="316">
        <f>職員用シート!I41</f>
        <v>12460</v>
      </c>
      <c r="CY30" s="317"/>
      <c r="CZ30" s="317"/>
      <c r="DA30" s="317"/>
      <c r="DB30" s="135" t="s">
        <v>22</v>
      </c>
      <c r="DC30" s="318">
        <f ca="1">職員用シート!M41</f>
        <v>8722</v>
      </c>
      <c r="DD30" s="318"/>
      <c r="DE30" s="318"/>
      <c r="DF30" s="318"/>
      <c r="DG30" s="318"/>
      <c r="DH30" s="135" t="s">
        <v>55</v>
      </c>
      <c r="DI30" s="321">
        <f ca="1">職員用シート!S41</f>
        <v>0</v>
      </c>
      <c r="DJ30" s="321"/>
      <c r="DK30" s="321"/>
      <c r="DL30" s="321"/>
      <c r="DM30" s="321"/>
      <c r="DN30" s="322"/>
      <c r="DO30" s="112"/>
    </row>
    <row r="31" spans="2:120" ht="33" customHeight="1" thickBot="1">
      <c r="B31" s="45"/>
      <c r="C31" s="444" t="s">
        <v>40</v>
      </c>
      <c r="D31" s="445"/>
      <c r="E31" s="445"/>
      <c r="F31" s="446"/>
      <c r="G31" s="450"/>
      <c r="H31" s="451"/>
      <c r="I31" s="451"/>
      <c r="J31" s="451"/>
      <c r="K31" s="451"/>
      <c r="L31" s="451"/>
      <c r="M31" s="451"/>
      <c r="N31" s="451"/>
      <c r="O31" s="451"/>
      <c r="P31" s="451"/>
      <c r="Q31" s="452"/>
      <c r="R31" s="304"/>
      <c r="S31" s="304"/>
      <c r="T31" s="304"/>
      <c r="U31" s="304"/>
      <c r="V31" s="304"/>
      <c r="W31" s="304"/>
      <c r="X31" s="304"/>
      <c r="Y31" s="304"/>
      <c r="Z31" s="305"/>
      <c r="AA31" s="304"/>
      <c r="AB31" s="304"/>
      <c r="AC31" s="304"/>
      <c r="AD31" s="304"/>
      <c r="AE31" s="304"/>
      <c r="AF31" s="304"/>
      <c r="AG31" s="304"/>
      <c r="AH31" s="304"/>
      <c r="AI31" s="305"/>
      <c r="AJ31" s="304"/>
      <c r="AK31" s="304"/>
      <c r="AL31" s="304"/>
      <c r="AM31" s="304"/>
      <c r="AN31" s="304"/>
      <c r="AO31" s="304"/>
      <c r="AP31" s="304"/>
      <c r="AQ31" s="304"/>
      <c r="AR31" s="305"/>
      <c r="AS31" s="413" t="str">
        <f>職員用シート!CW11</f>
        <v/>
      </c>
      <c r="AT31" s="414"/>
      <c r="AU31" s="414"/>
      <c r="AV31" s="414"/>
      <c r="AX31" s="45"/>
      <c r="AY31" s="376">
        <f ca="1">職員用シート!V21</f>
        <v>0</v>
      </c>
      <c r="AZ31" s="377"/>
      <c r="BA31" s="377"/>
      <c r="BB31" s="377"/>
      <c r="BC31" s="377"/>
      <c r="BD31" s="377"/>
      <c r="BE31" s="377"/>
      <c r="BF31" s="377"/>
      <c r="BG31" s="377"/>
      <c r="BH31" s="377"/>
      <c r="BI31" s="377"/>
      <c r="BJ31" s="377"/>
      <c r="BK31" s="377"/>
      <c r="BL31" s="377"/>
      <c r="BM31" s="377"/>
      <c r="BN31" s="377"/>
      <c r="BO31" s="377"/>
      <c r="BP31" s="377"/>
      <c r="BQ31" s="377"/>
      <c r="BR31" s="377"/>
      <c r="BS31" s="377"/>
      <c r="BT31" s="377"/>
      <c r="BU31" s="377"/>
      <c r="BV31" s="377"/>
      <c r="BW31" s="377"/>
      <c r="BX31" s="378"/>
      <c r="BY31" s="45"/>
      <c r="BZ31" s="44"/>
      <c r="CA31" s="45"/>
      <c r="CB31" s="296"/>
      <c r="CC31" s="297"/>
      <c r="CD31" s="313" t="s">
        <v>165</v>
      </c>
      <c r="CE31" s="314"/>
      <c r="CF31" s="314"/>
      <c r="CG31" s="314"/>
      <c r="CH31" s="314"/>
      <c r="CI31" s="314"/>
      <c r="CJ31" s="314"/>
      <c r="CK31" s="314"/>
      <c r="CL31" s="314"/>
      <c r="CM31" s="314"/>
      <c r="CN31" s="314"/>
      <c r="CO31" s="314"/>
      <c r="CP31" s="314"/>
      <c r="CQ31" s="314"/>
      <c r="CR31" s="314"/>
      <c r="CS31" s="314"/>
      <c r="CT31" s="314"/>
      <c r="CU31" s="315">
        <f>職員用シート!E43</f>
        <v>0</v>
      </c>
      <c r="CV31" s="315"/>
      <c r="CW31" s="135" t="s">
        <v>54</v>
      </c>
      <c r="CX31" s="316">
        <f>職員用シート!I43</f>
        <v>12460</v>
      </c>
      <c r="CY31" s="317"/>
      <c r="CZ31" s="317"/>
      <c r="DA31" s="317"/>
      <c r="DB31" s="135" t="s">
        <v>22</v>
      </c>
      <c r="DC31" s="318">
        <f ca="1">職員用シート!M43</f>
        <v>10591</v>
      </c>
      <c r="DD31" s="318"/>
      <c r="DE31" s="318"/>
      <c r="DF31" s="318"/>
      <c r="DG31" s="318"/>
      <c r="DH31" s="135" t="s">
        <v>55</v>
      </c>
      <c r="DI31" s="397">
        <f ca="1">職員用シート!S43</f>
        <v>0</v>
      </c>
      <c r="DJ31" s="397"/>
      <c r="DK31" s="397"/>
      <c r="DL31" s="397"/>
      <c r="DM31" s="397"/>
      <c r="DN31" s="398"/>
      <c r="DO31" s="68"/>
    </row>
    <row r="32" spans="2:120" ht="33" customHeight="1" thickBot="1">
      <c r="B32" s="45"/>
      <c r="C32" s="447"/>
      <c r="D32" s="448"/>
      <c r="E32" s="448"/>
      <c r="F32" s="449"/>
      <c r="G32" s="453"/>
      <c r="H32" s="454"/>
      <c r="I32" s="454"/>
      <c r="J32" s="454"/>
      <c r="K32" s="454"/>
      <c r="L32" s="454"/>
      <c r="M32" s="454"/>
      <c r="N32" s="454"/>
      <c r="O32" s="454"/>
      <c r="P32" s="454"/>
      <c r="Q32" s="455"/>
      <c r="R32" s="370" t="str">
        <f>IF(職員用シート!CL11=0,"",職員用シート!CL11)</f>
        <v/>
      </c>
      <c r="S32" s="371"/>
      <c r="T32" s="371"/>
      <c r="U32" s="371"/>
      <c r="V32" s="371"/>
      <c r="W32" s="371"/>
      <c r="X32" s="371"/>
      <c r="Y32" s="371"/>
      <c r="Z32" s="372"/>
      <c r="AA32" s="370" t="str">
        <f>IF(職員用シート!CP11=0,"",職員用シート!CP11)</f>
        <v/>
      </c>
      <c r="AB32" s="371"/>
      <c r="AC32" s="371"/>
      <c r="AD32" s="371"/>
      <c r="AE32" s="371"/>
      <c r="AF32" s="371"/>
      <c r="AG32" s="371"/>
      <c r="AH32" s="371"/>
      <c r="AI32" s="372"/>
      <c r="AJ32" s="370" t="str">
        <f>IF(職員用シート!BZ11=0,"",職員用シート!BZ11)</f>
        <v/>
      </c>
      <c r="AK32" s="371"/>
      <c r="AL32" s="371"/>
      <c r="AM32" s="371"/>
      <c r="AN32" s="371"/>
      <c r="AO32" s="371"/>
      <c r="AP32" s="371"/>
      <c r="AQ32" s="371"/>
      <c r="AR32" s="372"/>
      <c r="AS32" s="413"/>
      <c r="AT32" s="414"/>
      <c r="AU32" s="414"/>
      <c r="AV32" s="414"/>
      <c r="AX32" s="45"/>
      <c r="AY32" s="148"/>
      <c r="AZ32" s="148"/>
      <c r="BA32" s="148"/>
      <c r="BB32" s="148"/>
      <c r="BC32" s="148"/>
      <c r="BD32" s="148"/>
      <c r="BE32" s="148"/>
      <c r="BF32" s="148"/>
      <c r="BG32" s="148"/>
      <c r="BH32" s="148"/>
      <c r="BI32" s="148"/>
      <c r="BJ32" s="148"/>
      <c r="BK32" s="148"/>
      <c r="BL32" s="148"/>
      <c r="BM32" s="148"/>
      <c r="BN32" s="118"/>
      <c r="BO32" s="148"/>
      <c r="BP32" s="148"/>
      <c r="BQ32" s="148"/>
      <c r="BR32" s="148"/>
      <c r="BS32" s="148"/>
      <c r="BT32" s="148"/>
      <c r="BU32" s="148"/>
      <c r="BV32" s="148"/>
      <c r="BW32" s="148"/>
      <c r="BX32" s="148"/>
      <c r="BY32" s="45"/>
      <c r="BZ32" s="44"/>
      <c r="CA32" s="45"/>
      <c r="CB32" s="298"/>
      <c r="CC32" s="299"/>
      <c r="CD32" s="292" t="s">
        <v>173</v>
      </c>
      <c r="CE32" s="293"/>
      <c r="CF32" s="293"/>
      <c r="CG32" s="293"/>
      <c r="CH32" s="293"/>
      <c r="CI32" s="293"/>
      <c r="CJ32" s="293"/>
      <c r="CK32" s="293"/>
      <c r="CL32" s="293"/>
      <c r="CM32" s="293"/>
      <c r="CN32" s="293"/>
      <c r="CO32" s="293"/>
      <c r="CP32" s="293"/>
      <c r="CQ32" s="293"/>
      <c r="CR32" s="293"/>
      <c r="CS32" s="293"/>
      <c r="CT32" s="293"/>
      <c r="CU32" s="293"/>
      <c r="CV32" s="293"/>
      <c r="CW32" s="293"/>
      <c r="CX32" s="293"/>
      <c r="CY32" s="293"/>
      <c r="CZ32" s="293"/>
      <c r="DA32" s="293"/>
      <c r="DB32" s="293"/>
      <c r="DC32" s="293"/>
      <c r="DD32" s="293"/>
      <c r="DE32" s="293"/>
      <c r="DF32" s="293"/>
      <c r="DG32" s="293"/>
      <c r="DH32" s="133" t="s">
        <v>56</v>
      </c>
      <c r="DI32" s="390">
        <f ca="1">職員用シート!S37</f>
        <v>0</v>
      </c>
      <c r="DJ32" s="390"/>
      <c r="DK32" s="390"/>
      <c r="DL32" s="390"/>
      <c r="DM32" s="390"/>
      <c r="DN32" s="391"/>
      <c r="DO32" s="54"/>
    </row>
    <row r="33" spans="2:121" ht="33" customHeight="1" thickBot="1">
      <c r="B33" s="45"/>
      <c r="C33" s="444" t="s">
        <v>42</v>
      </c>
      <c r="D33" s="445"/>
      <c r="E33" s="445"/>
      <c r="F33" s="446"/>
      <c r="G33" s="450"/>
      <c r="H33" s="451"/>
      <c r="I33" s="451"/>
      <c r="J33" s="451"/>
      <c r="K33" s="451"/>
      <c r="L33" s="451"/>
      <c r="M33" s="451"/>
      <c r="N33" s="451"/>
      <c r="O33" s="451"/>
      <c r="P33" s="451"/>
      <c r="Q33" s="452"/>
      <c r="R33" s="304"/>
      <c r="S33" s="304"/>
      <c r="T33" s="304"/>
      <c r="U33" s="304"/>
      <c r="V33" s="304"/>
      <c r="W33" s="304"/>
      <c r="X33" s="304"/>
      <c r="Y33" s="304"/>
      <c r="Z33" s="305"/>
      <c r="AA33" s="304"/>
      <c r="AB33" s="304"/>
      <c r="AC33" s="304"/>
      <c r="AD33" s="304"/>
      <c r="AE33" s="304"/>
      <c r="AF33" s="304"/>
      <c r="AG33" s="304"/>
      <c r="AH33" s="304"/>
      <c r="AI33" s="305"/>
      <c r="AJ33" s="304"/>
      <c r="AK33" s="304"/>
      <c r="AL33" s="304"/>
      <c r="AM33" s="304"/>
      <c r="AN33" s="304"/>
      <c r="AO33" s="304"/>
      <c r="AP33" s="304"/>
      <c r="AQ33" s="304"/>
      <c r="AR33" s="305"/>
      <c r="AS33" s="413" t="str">
        <f>職員用シート!CW12</f>
        <v/>
      </c>
      <c r="AT33" s="414"/>
      <c r="AU33" s="414"/>
      <c r="AV33" s="414"/>
      <c r="AX33" s="45"/>
      <c r="AY33" s="507" t="s">
        <v>4</v>
      </c>
      <c r="AZ33" s="508"/>
      <c r="BA33" s="509"/>
      <c r="BB33" s="426" t="s">
        <v>12</v>
      </c>
      <c r="BC33" s="427"/>
      <c r="BD33" s="427"/>
      <c r="BE33" s="427"/>
      <c r="BF33" s="427"/>
      <c r="BG33" s="428"/>
      <c r="BH33" s="426" t="s">
        <v>13</v>
      </c>
      <c r="BI33" s="427"/>
      <c r="BJ33" s="427"/>
      <c r="BK33" s="427"/>
      <c r="BL33" s="427"/>
      <c r="BM33" s="428"/>
      <c r="BN33" s="88"/>
      <c r="BO33" s="426" t="s">
        <v>21</v>
      </c>
      <c r="BP33" s="427"/>
      <c r="BQ33" s="427"/>
      <c r="BR33" s="427"/>
      <c r="BS33" s="427"/>
      <c r="BT33" s="427"/>
      <c r="BU33" s="427"/>
      <c r="BV33" s="427"/>
      <c r="BW33" s="427"/>
      <c r="BX33" s="428"/>
      <c r="BY33" s="45"/>
      <c r="BZ33" s="44"/>
      <c r="CA33" s="45"/>
      <c r="CB33" s="294" t="s">
        <v>158</v>
      </c>
      <c r="CC33" s="295"/>
      <c r="CD33" s="323" t="s">
        <v>157</v>
      </c>
      <c r="CE33" s="324"/>
      <c r="CF33" s="324"/>
      <c r="CG33" s="324"/>
      <c r="CH33" s="324"/>
      <c r="CI33" s="324"/>
      <c r="CJ33" s="324"/>
      <c r="CK33" s="324"/>
      <c r="CL33" s="324"/>
      <c r="CM33" s="324"/>
      <c r="CN33" s="324"/>
      <c r="CO33" s="324"/>
      <c r="CP33" s="324"/>
      <c r="CQ33" s="324"/>
      <c r="CR33" s="324"/>
      <c r="CS33" s="324"/>
      <c r="CT33" s="324"/>
      <c r="CU33" s="325">
        <f ca="1">職員用シート!E47</f>
        <v>0</v>
      </c>
      <c r="CV33" s="326"/>
      <c r="CW33" s="326"/>
      <c r="CX33" s="326"/>
      <c r="CY33" s="326"/>
      <c r="CZ33" s="326"/>
      <c r="DA33" s="326"/>
      <c r="DB33" s="134" t="s">
        <v>3</v>
      </c>
      <c r="DC33" s="327">
        <f>職員用シート!M47</f>
        <v>3.0800000000000001E-2</v>
      </c>
      <c r="DD33" s="327"/>
      <c r="DE33" s="327"/>
      <c r="DF33" s="327"/>
      <c r="DG33" s="327"/>
      <c r="DH33" s="181" t="s">
        <v>57</v>
      </c>
      <c r="DI33" s="311">
        <f ca="1">職員用シート!S47</f>
        <v>0</v>
      </c>
      <c r="DJ33" s="311"/>
      <c r="DK33" s="311"/>
      <c r="DL33" s="311"/>
      <c r="DM33" s="311"/>
      <c r="DN33" s="312"/>
      <c r="DO33" s="51"/>
    </row>
    <row r="34" spans="2:121" ht="33" customHeight="1">
      <c r="B34" s="45"/>
      <c r="C34" s="447"/>
      <c r="D34" s="448"/>
      <c r="E34" s="448"/>
      <c r="F34" s="449"/>
      <c r="G34" s="453"/>
      <c r="H34" s="454"/>
      <c r="I34" s="454"/>
      <c r="J34" s="454"/>
      <c r="K34" s="454"/>
      <c r="L34" s="454"/>
      <c r="M34" s="454"/>
      <c r="N34" s="454"/>
      <c r="O34" s="454"/>
      <c r="P34" s="454"/>
      <c r="Q34" s="455"/>
      <c r="R34" s="370" t="str">
        <f>IF(職員用シート!CL12=0,"",職員用シート!CL12)</f>
        <v/>
      </c>
      <c r="S34" s="371"/>
      <c r="T34" s="371"/>
      <c r="U34" s="371"/>
      <c r="V34" s="371"/>
      <c r="W34" s="371"/>
      <c r="X34" s="371"/>
      <c r="Y34" s="371"/>
      <c r="Z34" s="372"/>
      <c r="AA34" s="370" t="str">
        <f>IF(職員用シート!CP12=0,"",職員用シート!CP12)</f>
        <v/>
      </c>
      <c r="AB34" s="371"/>
      <c r="AC34" s="371"/>
      <c r="AD34" s="371"/>
      <c r="AE34" s="371"/>
      <c r="AF34" s="371"/>
      <c r="AG34" s="371"/>
      <c r="AH34" s="371"/>
      <c r="AI34" s="372"/>
      <c r="AJ34" s="370" t="str">
        <f>IF(職員用シート!BZ12=0,"",職員用シート!BZ12)</f>
        <v/>
      </c>
      <c r="AK34" s="371"/>
      <c r="AL34" s="371"/>
      <c r="AM34" s="371"/>
      <c r="AN34" s="371"/>
      <c r="AO34" s="371"/>
      <c r="AP34" s="371"/>
      <c r="AQ34" s="371"/>
      <c r="AR34" s="372"/>
      <c r="AS34" s="413"/>
      <c r="AT34" s="414"/>
      <c r="AU34" s="414"/>
      <c r="AV34" s="414"/>
      <c r="AX34" s="45"/>
      <c r="AY34" s="399" t="s">
        <v>2</v>
      </c>
      <c r="AZ34" s="400"/>
      <c r="BA34" s="401"/>
      <c r="BB34" s="437">
        <f>職員用シート!AO19</f>
        <v>8.83</v>
      </c>
      <c r="BC34" s="438"/>
      <c r="BD34" s="438"/>
      <c r="BE34" s="438"/>
      <c r="BF34" s="438"/>
      <c r="BG34" s="439"/>
      <c r="BH34" s="440">
        <f>職員用シート!AT19</f>
        <v>40050</v>
      </c>
      <c r="BI34" s="402"/>
      <c r="BJ34" s="402"/>
      <c r="BK34" s="402"/>
      <c r="BL34" s="402"/>
      <c r="BM34" s="403"/>
      <c r="BN34" s="88"/>
      <c r="BO34" s="399" t="s">
        <v>2</v>
      </c>
      <c r="BP34" s="400"/>
      <c r="BQ34" s="401"/>
      <c r="BR34" s="402">
        <f>職員用シート!AO24</f>
        <v>650000</v>
      </c>
      <c r="BS34" s="402"/>
      <c r="BT34" s="402"/>
      <c r="BU34" s="402"/>
      <c r="BV34" s="402"/>
      <c r="BW34" s="402"/>
      <c r="BX34" s="403"/>
      <c r="BY34" s="45"/>
      <c r="BZ34" s="44"/>
      <c r="CA34" s="45"/>
      <c r="CB34" s="296"/>
      <c r="CC34" s="297"/>
      <c r="CD34" s="313" t="s">
        <v>161</v>
      </c>
      <c r="CE34" s="314"/>
      <c r="CF34" s="314"/>
      <c r="CG34" s="314"/>
      <c r="CH34" s="314"/>
      <c r="CI34" s="314"/>
      <c r="CJ34" s="314"/>
      <c r="CK34" s="314"/>
      <c r="CL34" s="314"/>
      <c r="CM34" s="314"/>
      <c r="CN34" s="314"/>
      <c r="CO34" s="314"/>
      <c r="CP34" s="314"/>
      <c r="CQ34" s="314"/>
      <c r="CR34" s="314"/>
      <c r="CS34" s="314"/>
      <c r="CT34" s="314"/>
      <c r="CU34" s="315">
        <f>職員用シート!E49</f>
        <v>0</v>
      </c>
      <c r="CV34" s="315"/>
      <c r="CW34" s="135" t="s">
        <v>54</v>
      </c>
      <c r="CX34" s="316">
        <f>職員用シート!I49</f>
        <v>15740</v>
      </c>
      <c r="CY34" s="317"/>
      <c r="CZ34" s="317"/>
      <c r="DA34" s="317"/>
      <c r="DB34" s="135" t="s">
        <v>22</v>
      </c>
      <c r="DC34" s="318">
        <f ca="1">職員用シート!M49</f>
        <v>11018</v>
      </c>
      <c r="DD34" s="318"/>
      <c r="DE34" s="318"/>
      <c r="DF34" s="318"/>
      <c r="DG34" s="318"/>
      <c r="DH34" s="135" t="s">
        <v>55</v>
      </c>
      <c r="DI34" s="321">
        <f ca="1">職員用シート!S49</f>
        <v>0</v>
      </c>
      <c r="DJ34" s="321"/>
      <c r="DK34" s="321"/>
      <c r="DL34" s="321"/>
      <c r="DM34" s="321"/>
      <c r="DN34" s="322"/>
      <c r="DO34" s="70"/>
      <c r="DP34" s="71"/>
      <c r="DQ34" s="72"/>
    </row>
    <row r="35" spans="2:121" ht="33" customHeight="1" thickBot="1">
      <c r="B35" s="45"/>
      <c r="C35" s="444" t="s">
        <v>43</v>
      </c>
      <c r="D35" s="445"/>
      <c r="E35" s="445"/>
      <c r="F35" s="446"/>
      <c r="G35" s="450"/>
      <c r="H35" s="451"/>
      <c r="I35" s="451"/>
      <c r="J35" s="451"/>
      <c r="K35" s="451"/>
      <c r="L35" s="451"/>
      <c r="M35" s="451"/>
      <c r="N35" s="451"/>
      <c r="O35" s="451"/>
      <c r="P35" s="451"/>
      <c r="Q35" s="452"/>
      <c r="R35" s="304"/>
      <c r="S35" s="304"/>
      <c r="T35" s="304"/>
      <c r="U35" s="304"/>
      <c r="V35" s="304"/>
      <c r="W35" s="304"/>
      <c r="X35" s="304"/>
      <c r="Y35" s="304"/>
      <c r="Z35" s="305"/>
      <c r="AA35" s="304"/>
      <c r="AB35" s="304"/>
      <c r="AC35" s="304"/>
      <c r="AD35" s="304"/>
      <c r="AE35" s="304"/>
      <c r="AF35" s="304"/>
      <c r="AG35" s="304"/>
      <c r="AH35" s="304"/>
      <c r="AI35" s="305"/>
      <c r="AJ35" s="304"/>
      <c r="AK35" s="304"/>
      <c r="AL35" s="304"/>
      <c r="AM35" s="304"/>
      <c r="AN35" s="304"/>
      <c r="AO35" s="304"/>
      <c r="AP35" s="304"/>
      <c r="AQ35" s="304"/>
      <c r="AR35" s="305"/>
      <c r="AS35" s="413" t="str">
        <f>職員用シート!CW13</f>
        <v/>
      </c>
      <c r="AT35" s="414"/>
      <c r="AU35" s="414"/>
      <c r="AV35" s="414"/>
      <c r="AX35" s="45"/>
      <c r="AY35" s="404" t="s">
        <v>5</v>
      </c>
      <c r="AZ35" s="405"/>
      <c r="BA35" s="406"/>
      <c r="BB35" s="407">
        <f>職員用シート!AO20</f>
        <v>2.65</v>
      </c>
      <c r="BC35" s="408"/>
      <c r="BD35" s="408"/>
      <c r="BE35" s="408"/>
      <c r="BF35" s="408"/>
      <c r="BG35" s="409"/>
      <c r="BH35" s="410">
        <f>職員用シート!AT20</f>
        <v>12460</v>
      </c>
      <c r="BI35" s="411"/>
      <c r="BJ35" s="411"/>
      <c r="BK35" s="411"/>
      <c r="BL35" s="411"/>
      <c r="BM35" s="412"/>
      <c r="BN35" s="131"/>
      <c r="BO35" s="404" t="s">
        <v>5</v>
      </c>
      <c r="BP35" s="405"/>
      <c r="BQ35" s="406"/>
      <c r="BR35" s="411">
        <f>職員用シート!AO25</f>
        <v>240000</v>
      </c>
      <c r="BS35" s="411"/>
      <c r="BT35" s="411"/>
      <c r="BU35" s="411"/>
      <c r="BV35" s="411"/>
      <c r="BW35" s="411"/>
      <c r="BX35" s="412"/>
      <c r="BY35" s="45"/>
      <c r="BZ35" s="44"/>
      <c r="CA35" s="45"/>
      <c r="CB35" s="298"/>
      <c r="CC35" s="299"/>
      <c r="CD35" s="292" t="s">
        <v>159</v>
      </c>
      <c r="CE35" s="293"/>
      <c r="CF35" s="293"/>
      <c r="CG35" s="293"/>
      <c r="CH35" s="293"/>
      <c r="CI35" s="293"/>
      <c r="CJ35" s="293"/>
      <c r="CK35" s="293"/>
      <c r="CL35" s="293"/>
      <c r="CM35" s="293"/>
      <c r="CN35" s="293"/>
      <c r="CO35" s="293"/>
      <c r="CP35" s="293"/>
      <c r="CQ35" s="293"/>
      <c r="CR35" s="293"/>
      <c r="CS35" s="293"/>
      <c r="CT35" s="293"/>
      <c r="CU35" s="293"/>
      <c r="CV35" s="293"/>
      <c r="CW35" s="293"/>
      <c r="CX35" s="293"/>
      <c r="CY35" s="293"/>
      <c r="CZ35" s="293"/>
      <c r="DA35" s="293"/>
      <c r="DB35" s="293"/>
      <c r="DC35" s="293"/>
      <c r="DD35" s="293"/>
      <c r="DE35" s="293"/>
      <c r="DF35" s="293"/>
      <c r="DG35" s="293"/>
      <c r="DH35" s="133" t="s">
        <v>56</v>
      </c>
      <c r="DI35" s="319">
        <f ca="1">職員用シート!S45</f>
        <v>0</v>
      </c>
      <c r="DJ35" s="319"/>
      <c r="DK35" s="319"/>
      <c r="DL35" s="319"/>
      <c r="DM35" s="319"/>
      <c r="DN35" s="320"/>
      <c r="DO35" s="70"/>
      <c r="DP35" s="71"/>
      <c r="DQ35" s="72"/>
    </row>
    <row r="36" spans="2:121" ht="33" customHeight="1" thickBot="1">
      <c r="B36" s="45"/>
      <c r="C36" s="447"/>
      <c r="D36" s="448"/>
      <c r="E36" s="448"/>
      <c r="F36" s="449"/>
      <c r="G36" s="453"/>
      <c r="H36" s="454"/>
      <c r="I36" s="454"/>
      <c r="J36" s="454"/>
      <c r="K36" s="454"/>
      <c r="L36" s="454"/>
      <c r="M36" s="454"/>
      <c r="N36" s="454"/>
      <c r="O36" s="454"/>
      <c r="P36" s="454"/>
      <c r="Q36" s="455"/>
      <c r="R36" s="370" t="str">
        <f>IF(職員用シート!CL13=0,"",職員用シート!CL13)</f>
        <v/>
      </c>
      <c r="S36" s="371"/>
      <c r="T36" s="371"/>
      <c r="U36" s="371"/>
      <c r="V36" s="371"/>
      <c r="W36" s="371"/>
      <c r="X36" s="371"/>
      <c r="Y36" s="371"/>
      <c r="Z36" s="372"/>
      <c r="AA36" s="370" t="str">
        <f>IF(職員用シート!CP13=0,"",職員用シート!CP13)</f>
        <v/>
      </c>
      <c r="AB36" s="371"/>
      <c r="AC36" s="371"/>
      <c r="AD36" s="371"/>
      <c r="AE36" s="371"/>
      <c r="AF36" s="371"/>
      <c r="AG36" s="371"/>
      <c r="AH36" s="371"/>
      <c r="AI36" s="372"/>
      <c r="AJ36" s="370" t="str">
        <f>IF(職員用シート!BZ13=0,"",職員用シート!BZ13)</f>
        <v/>
      </c>
      <c r="AK36" s="371"/>
      <c r="AL36" s="371"/>
      <c r="AM36" s="371"/>
      <c r="AN36" s="371"/>
      <c r="AO36" s="371"/>
      <c r="AP36" s="371"/>
      <c r="AQ36" s="371"/>
      <c r="AR36" s="372"/>
      <c r="AS36" s="413"/>
      <c r="AT36" s="414"/>
      <c r="AU36" s="414"/>
      <c r="AV36" s="414"/>
      <c r="AX36" s="45"/>
      <c r="AY36" s="415" t="s">
        <v>6</v>
      </c>
      <c r="AZ36" s="416"/>
      <c r="BA36" s="417"/>
      <c r="BB36" s="418">
        <f>職員用シート!AO21</f>
        <v>3.08</v>
      </c>
      <c r="BC36" s="419"/>
      <c r="BD36" s="419"/>
      <c r="BE36" s="419"/>
      <c r="BF36" s="419"/>
      <c r="BG36" s="420"/>
      <c r="BH36" s="421">
        <f>職員用シート!AT21</f>
        <v>15740</v>
      </c>
      <c r="BI36" s="422"/>
      <c r="BJ36" s="422"/>
      <c r="BK36" s="422"/>
      <c r="BL36" s="422"/>
      <c r="BM36" s="423"/>
      <c r="BN36" s="118"/>
      <c r="BO36" s="415" t="s">
        <v>6</v>
      </c>
      <c r="BP36" s="416"/>
      <c r="BQ36" s="417"/>
      <c r="BR36" s="424">
        <f>職員用シート!AO26</f>
        <v>170000</v>
      </c>
      <c r="BS36" s="424"/>
      <c r="BT36" s="424"/>
      <c r="BU36" s="424"/>
      <c r="BV36" s="424"/>
      <c r="BW36" s="424"/>
      <c r="BX36" s="425"/>
      <c r="BY36" s="45"/>
      <c r="BZ36" s="44"/>
      <c r="CA36" s="45"/>
      <c r="CB36" s="157"/>
      <c r="CC36" s="157"/>
      <c r="CD36" s="187"/>
      <c r="CE36" s="187"/>
      <c r="CF36" s="187"/>
      <c r="CG36" s="187"/>
      <c r="CH36" s="187"/>
      <c r="CI36" s="187"/>
      <c r="CJ36" s="187"/>
      <c r="CK36" s="187"/>
      <c r="CL36" s="187"/>
      <c r="CM36" s="187"/>
      <c r="CN36" s="187"/>
      <c r="CO36" s="187"/>
      <c r="CP36" s="187"/>
      <c r="CQ36" s="187"/>
      <c r="CR36" s="187"/>
      <c r="CS36" s="187"/>
      <c r="CT36" s="187"/>
      <c r="CU36" s="187"/>
      <c r="CV36" s="187"/>
      <c r="CW36" s="187"/>
      <c r="CX36" s="187"/>
      <c r="CY36" s="187"/>
      <c r="CZ36" s="187"/>
      <c r="DA36" s="187"/>
      <c r="DB36" s="187"/>
      <c r="DC36" s="187"/>
      <c r="DD36" s="187"/>
      <c r="DE36" s="187"/>
      <c r="DF36" s="187"/>
      <c r="DG36" s="187"/>
      <c r="DH36" s="55"/>
      <c r="DI36" s="178"/>
      <c r="DJ36" s="178"/>
      <c r="DK36" s="178"/>
      <c r="DL36" s="178"/>
      <c r="DM36" s="178"/>
      <c r="DN36" s="178"/>
      <c r="DO36" s="70"/>
      <c r="DP36" s="71"/>
      <c r="DQ36" s="72"/>
    </row>
    <row r="37" spans="2:121" ht="33" customHeight="1" thickBot="1">
      <c r="B37" s="45"/>
      <c r="C37" s="444" t="s">
        <v>44</v>
      </c>
      <c r="D37" s="445"/>
      <c r="E37" s="445"/>
      <c r="F37" s="446"/>
      <c r="G37" s="450"/>
      <c r="H37" s="451"/>
      <c r="I37" s="451"/>
      <c r="J37" s="451"/>
      <c r="K37" s="451"/>
      <c r="L37" s="451"/>
      <c r="M37" s="451"/>
      <c r="N37" s="451"/>
      <c r="O37" s="451"/>
      <c r="P37" s="451"/>
      <c r="Q37" s="452"/>
      <c r="R37" s="304"/>
      <c r="S37" s="304"/>
      <c r="T37" s="304"/>
      <c r="U37" s="304"/>
      <c r="V37" s="304"/>
      <c r="W37" s="304"/>
      <c r="X37" s="304"/>
      <c r="Y37" s="304"/>
      <c r="Z37" s="305"/>
      <c r="AA37" s="304"/>
      <c r="AB37" s="304"/>
      <c r="AC37" s="304"/>
      <c r="AD37" s="304"/>
      <c r="AE37" s="304"/>
      <c r="AF37" s="304"/>
      <c r="AG37" s="304"/>
      <c r="AH37" s="304"/>
      <c r="AI37" s="305"/>
      <c r="AJ37" s="304"/>
      <c r="AK37" s="304"/>
      <c r="AL37" s="304"/>
      <c r="AM37" s="304"/>
      <c r="AN37" s="304"/>
      <c r="AO37" s="304"/>
      <c r="AP37" s="304"/>
      <c r="AQ37" s="304"/>
      <c r="AR37" s="305"/>
      <c r="AS37" s="413" t="str">
        <f>職員用シート!CW14</f>
        <v/>
      </c>
      <c r="AT37" s="414"/>
      <c r="AU37" s="414"/>
      <c r="AV37" s="414"/>
      <c r="AX37" s="45"/>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45"/>
      <c r="BZ37" s="44"/>
      <c r="CA37" s="45"/>
      <c r="CB37" s="90" t="s">
        <v>109</v>
      </c>
      <c r="CC37" s="54"/>
      <c r="CD37" s="160"/>
      <c r="CE37" s="160"/>
      <c r="CF37" s="160"/>
      <c r="CG37" s="160"/>
      <c r="CH37" s="160"/>
      <c r="CI37" s="66"/>
      <c r="CJ37" s="66"/>
      <c r="CK37" s="66"/>
      <c r="CL37" s="161"/>
      <c r="CM37" s="161"/>
      <c r="CN37" s="161"/>
      <c r="CO37" s="67"/>
      <c r="CP37" s="54"/>
      <c r="CQ37" s="162"/>
      <c r="CR37" s="162"/>
      <c r="CS37" s="162"/>
      <c r="CT37" s="162"/>
      <c r="CU37" s="132"/>
      <c r="CV37" s="132"/>
      <c r="CW37" s="132"/>
      <c r="CX37" s="132"/>
      <c r="CY37" s="132"/>
      <c r="CZ37" s="132"/>
      <c r="DA37" s="55"/>
      <c r="DB37" s="55"/>
      <c r="DC37" s="55"/>
      <c r="DD37" s="55"/>
      <c r="DE37" s="55"/>
      <c r="DF37" s="55"/>
      <c r="DG37" s="55"/>
      <c r="DH37" s="55"/>
      <c r="DI37" s="55"/>
      <c r="DJ37" s="55"/>
      <c r="DK37" s="55"/>
      <c r="DL37" s="55"/>
      <c r="DM37" s="54"/>
      <c r="DN37" s="54"/>
      <c r="DO37" s="70"/>
      <c r="DP37" s="71"/>
      <c r="DQ37" s="72"/>
    </row>
    <row r="38" spans="2:121" ht="33" customHeight="1" thickBot="1">
      <c r="B38" s="45"/>
      <c r="C38" s="447"/>
      <c r="D38" s="448"/>
      <c r="E38" s="448"/>
      <c r="F38" s="449"/>
      <c r="G38" s="453"/>
      <c r="H38" s="454"/>
      <c r="I38" s="454"/>
      <c r="J38" s="454"/>
      <c r="K38" s="454"/>
      <c r="L38" s="454"/>
      <c r="M38" s="454"/>
      <c r="N38" s="454"/>
      <c r="O38" s="454"/>
      <c r="P38" s="454"/>
      <c r="Q38" s="455"/>
      <c r="R38" s="370" t="str">
        <f>IF(職員用シート!CL14=0,"",職員用シート!CL14)</f>
        <v/>
      </c>
      <c r="S38" s="371"/>
      <c r="T38" s="371"/>
      <c r="U38" s="371"/>
      <c r="V38" s="371"/>
      <c r="W38" s="371"/>
      <c r="X38" s="371"/>
      <c r="Y38" s="371"/>
      <c r="Z38" s="372"/>
      <c r="AA38" s="370" t="str">
        <f>IF(職員用シート!CP14=0,"",職員用シート!CP14)</f>
        <v/>
      </c>
      <c r="AB38" s="371"/>
      <c r="AC38" s="371"/>
      <c r="AD38" s="371"/>
      <c r="AE38" s="371"/>
      <c r="AF38" s="371"/>
      <c r="AG38" s="371"/>
      <c r="AH38" s="371"/>
      <c r="AI38" s="372"/>
      <c r="AJ38" s="370" t="str">
        <f>IF(職員用シート!BZ14=0,"",職員用シート!BZ14)</f>
        <v/>
      </c>
      <c r="AK38" s="371"/>
      <c r="AL38" s="371"/>
      <c r="AM38" s="371"/>
      <c r="AN38" s="371"/>
      <c r="AO38" s="371"/>
      <c r="AP38" s="371"/>
      <c r="AQ38" s="371"/>
      <c r="AR38" s="372"/>
      <c r="AS38" s="413"/>
      <c r="AT38" s="414"/>
      <c r="AU38" s="414"/>
      <c r="AV38" s="414"/>
      <c r="AX38" s="45"/>
      <c r="AY38" s="482" t="s">
        <v>11</v>
      </c>
      <c r="AZ38" s="483"/>
      <c r="BA38" s="483"/>
      <c r="BB38" s="483"/>
      <c r="BC38" s="483"/>
      <c r="BD38" s="483"/>
      <c r="BE38" s="483"/>
      <c r="BF38" s="483"/>
      <c r="BG38" s="483"/>
      <c r="BH38" s="483"/>
      <c r="BI38" s="483"/>
      <c r="BJ38" s="483"/>
      <c r="BK38" s="483"/>
      <c r="BL38" s="483"/>
      <c r="BM38" s="483"/>
      <c r="BN38" s="483"/>
      <c r="BO38" s="483"/>
      <c r="BP38" s="483"/>
      <c r="BQ38" s="483"/>
      <c r="BR38" s="483"/>
      <c r="BS38" s="483"/>
      <c r="BT38" s="483"/>
      <c r="BU38" s="483"/>
      <c r="BV38" s="483"/>
      <c r="BW38" s="483"/>
      <c r="BX38" s="484"/>
      <c r="BY38" s="45"/>
      <c r="BZ38" s="44"/>
      <c r="CA38" s="45"/>
      <c r="CB38" s="300" t="s">
        <v>98</v>
      </c>
      <c r="CC38" s="300"/>
      <c r="CD38" s="300"/>
      <c r="CE38" s="300"/>
      <c r="CF38" s="300"/>
      <c r="CG38" s="300"/>
      <c r="CH38" s="300"/>
      <c r="CI38" s="300"/>
      <c r="CJ38" s="300"/>
      <c r="CK38" s="300"/>
      <c r="CL38" s="300"/>
      <c r="CM38" s="300"/>
      <c r="CN38" s="300"/>
      <c r="CO38" s="300"/>
      <c r="CP38" s="300"/>
      <c r="CQ38" s="300"/>
      <c r="CR38" s="300"/>
      <c r="CS38" s="300"/>
      <c r="CT38" s="300"/>
      <c r="CU38" s="300"/>
      <c r="CV38" s="300"/>
      <c r="CW38" s="300"/>
      <c r="CX38" s="300"/>
      <c r="CY38" s="300"/>
      <c r="CZ38" s="300"/>
      <c r="DA38" s="300"/>
      <c r="DB38" s="300"/>
      <c r="DC38" s="300"/>
      <c r="DD38" s="300"/>
      <c r="DE38" s="300"/>
      <c r="DF38" s="300"/>
      <c r="DG38" s="300"/>
      <c r="DH38" s="300"/>
      <c r="DI38" s="300"/>
      <c r="DJ38" s="300"/>
      <c r="DK38" s="300"/>
      <c r="DL38" s="300"/>
      <c r="DM38" s="300"/>
      <c r="DN38" s="300"/>
      <c r="DO38" s="70"/>
      <c r="DP38" s="71"/>
      <c r="DQ38" s="72"/>
    </row>
    <row r="39" spans="2:121" ht="33" customHeight="1">
      <c r="B39" s="45"/>
      <c r="C39" s="444" t="s">
        <v>86</v>
      </c>
      <c r="D39" s="445"/>
      <c r="E39" s="445"/>
      <c r="F39" s="446"/>
      <c r="G39" s="450"/>
      <c r="H39" s="451"/>
      <c r="I39" s="451"/>
      <c r="J39" s="451"/>
      <c r="K39" s="451"/>
      <c r="L39" s="451"/>
      <c r="M39" s="451"/>
      <c r="N39" s="451"/>
      <c r="O39" s="451"/>
      <c r="P39" s="451"/>
      <c r="Q39" s="452"/>
      <c r="R39" s="306"/>
      <c r="S39" s="306"/>
      <c r="T39" s="306"/>
      <c r="U39" s="306"/>
      <c r="V39" s="306"/>
      <c r="W39" s="306"/>
      <c r="X39" s="306"/>
      <c r="Y39" s="306"/>
      <c r="Z39" s="307"/>
      <c r="AA39" s="306"/>
      <c r="AB39" s="306"/>
      <c r="AC39" s="306"/>
      <c r="AD39" s="306"/>
      <c r="AE39" s="306"/>
      <c r="AF39" s="306"/>
      <c r="AG39" s="306"/>
      <c r="AH39" s="306"/>
      <c r="AI39" s="307"/>
      <c r="AJ39" s="306"/>
      <c r="AK39" s="306"/>
      <c r="AL39" s="306"/>
      <c r="AM39" s="306"/>
      <c r="AN39" s="306"/>
      <c r="AO39" s="306"/>
      <c r="AP39" s="306"/>
      <c r="AQ39" s="306"/>
      <c r="AR39" s="307"/>
      <c r="AS39" s="413" t="str">
        <f>職員用シート!CW15</f>
        <v/>
      </c>
      <c r="AT39" s="414"/>
      <c r="AU39" s="414"/>
      <c r="AV39" s="414"/>
      <c r="AX39" s="45"/>
      <c r="AY39" s="517" t="s">
        <v>8</v>
      </c>
      <c r="AZ39" s="518"/>
      <c r="BA39" s="519"/>
      <c r="BB39" s="506">
        <f>職員用シート!BD19</f>
        <v>430000</v>
      </c>
      <c r="BC39" s="481"/>
      <c r="BD39" s="481"/>
      <c r="BE39" s="481"/>
      <c r="BF39" s="121" t="s">
        <v>110</v>
      </c>
      <c r="BG39" s="481">
        <f>職員用シート!BH19</f>
        <v>100000</v>
      </c>
      <c r="BH39" s="481"/>
      <c r="BI39" s="481"/>
      <c r="BJ39" s="481"/>
      <c r="BK39" s="121" t="s">
        <v>3</v>
      </c>
      <c r="BL39" s="121" t="s">
        <v>18</v>
      </c>
      <c r="BM39" s="520" t="s">
        <v>111</v>
      </c>
      <c r="BN39" s="520"/>
      <c r="BO39" s="520"/>
      <c r="BP39" s="520"/>
      <c r="BQ39" s="520"/>
      <c r="BR39" s="520"/>
      <c r="BS39" s="520"/>
      <c r="BT39" s="121" t="s">
        <v>22</v>
      </c>
      <c r="BU39" s="481">
        <f>職員用シート!BU19</f>
        <v>1</v>
      </c>
      <c r="BV39" s="481"/>
      <c r="BW39" s="121" t="s">
        <v>20</v>
      </c>
      <c r="BX39" s="175"/>
      <c r="BY39" s="45"/>
      <c r="BZ39" s="44"/>
      <c r="CA39" s="45"/>
      <c r="CB39" s="300"/>
      <c r="CC39" s="300"/>
      <c r="CD39" s="300"/>
      <c r="CE39" s="300"/>
      <c r="CF39" s="300"/>
      <c r="CG39" s="300"/>
      <c r="CH39" s="300"/>
      <c r="CI39" s="300"/>
      <c r="CJ39" s="300"/>
      <c r="CK39" s="300"/>
      <c r="CL39" s="300"/>
      <c r="CM39" s="300"/>
      <c r="CN39" s="300"/>
      <c r="CO39" s="300"/>
      <c r="CP39" s="300"/>
      <c r="CQ39" s="300"/>
      <c r="CR39" s="300"/>
      <c r="CS39" s="300"/>
      <c r="CT39" s="300"/>
      <c r="CU39" s="300"/>
      <c r="CV39" s="300"/>
      <c r="CW39" s="300"/>
      <c r="CX39" s="300"/>
      <c r="CY39" s="300"/>
      <c r="CZ39" s="300"/>
      <c r="DA39" s="300"/>
      <c r="DB39" s="300"/>
      <c r="DC39" s="300"/>
      <c r="DD39" s="300"/>
      <c r="DE39" s="300"/>
      <c r="DF39" s="300"/>
      <c r="DG39" s="300"/>
      <c r="DH39" s="300"/>
      <c r="DI39" s="300"/>
      <c r="DJ39" s="300"/>
      <c r="DK39" s="300"/>
      <c r="DL39" s="300"/>
      <c r="DM39" s="300"/>
      <c r="DN39" s="300"/>
      <c r="DO39" s="70"/>
      <c r="DP39" s="71"/>
      <c r="DQ39" s="72"/>
    </row>
    <row r="40" spans="2:121" ht="33" customHeight="1" thickBot="1">
      <c r="B40" s="45"/>
      <c r="C40" s="510"/>
      <c r="D40" s="511"/>
      <c r="E40" s="511"/>
      <c r="F40" s="512"/>
      <c r="G40" s="521"/>
      <c r="H40" s="522"/>
      <c r="I40" s="522"/>
      <c r="J40" s="522"/>
      <c r="K40" s="522"/>
      <c r="L40" s="522"/>
      <c r="M40" s="522"/>
      <c r="N40" s="522"/>
      <c r="O40" s="522"/>
      <c r="P40" s="522"/>
      <c r="Q40" s="523"/>
      <c r="R40" s="441" t="str">
        <f>IF(職員用シート!CL15=0,"",職員用シート!CL15)</f>
        <v/>
      </c>
      <c r="S40" s="442"/>
      <c r="T40" s="442"/>
      <c r="U40" s="442"/>
      <c r="V40" s="442"/>
      <c r="W40" s="442"/>
      <c r="X40" s="442"/>
      <c r="Y40" s="442"/>
      <c r="Z40" s="443"/>
      <c r="AA40" s="441" t="str">
        <f>IF(職員用シート!CP15=0,"",職員用シート!CP15)</f>
        <v/>
      </c>
      <c r="AB40" s="442"/>
      <c r="AC40" s="442"/>
      <c r="AD40" s="442"/>
      <c r="AE40" s="442"/>
      <c r="AF40" s="442"/>
      <c r="AG40" s="442"/>
      <c r="AH40" s="442"/>
      <c r="AI40" s="443"/>
      <c r="AJ40" s="441" t="str">
        <f>IF(職員用シート!BZ15=0,"",職員用シート!BZ15)</f>
        <v/>
      </c>
      <c r="AK40" s="442"/>
      <c r="AL40" s="442"/>
      <c r="AM40" s="442"/>
      <c r="AN40" s="442"/>
      <c r="AO40" s="442"/>
      <c r="AP40" s="442"/>
      <c r="AQ40" s="442"/>
      <c r="AR40" s="443"/>
      <c r="AS40" s="413"/>
      <c r="AT40" s="414"/>
      <c r="AU40" s="414"/>
      <c r="AV40" s="414"/>
      <c r="AX40" s="45"/>
      <c r="AY40" s="493" t="s">
        <v>145</v>
      </c>
      <c r="AZ40" s="494"/>
      <c r="BA40" s="495"/>
      <c r="BB40" s="502">
        <f>職員用シート!BD20</f>
        <v>430000</v>
      </c>
      <c r="BC40" s="503"/>
      <c r="BD40" s="503"/>
      <c r="BE40" s="503"/>
      <c r="BF40" s="122" t="s">
        <v>110</v>
      </c>
      <c r="BG40" s="123" t="s">
        <v>18</v>
      </c>
      <c r="BH40" s="504">
        <f>職員用シート!BI20</f>
        <v>295000</v>
      </c>
      <c r="BI40" s="504"/>
      <c r="BJ40" s="504"/>
      <c r="BK40" s="504"/>
      <c r="BL40" s="123" t="s">
        <v>3</v>
      </c>
      <c r="BM40" s="505" t="s">
        <v>77</v>
      </c>
      <c r="BN40" s="505"/>
      <c r="BO40" s="505"/>
      <c r="BP40" s="505"/>
      <c r="BQ40" s="124" t="s">
        <v>20</v>
      </c>
      <c r="BR40" s="124" t="s">
        <v>17</v>
      </c>
      <c r="BS40" s="151"/>
      <c r="BT40" s="124"/>
      <c r="BU40" s="147"/>
      <c r="BV40" s="147"/>
      <c r="BW40" s="124"/>
      <c r="BX40" s="120"/>
      <c r="BY40" s="45"/>
      <c r="BZ40" s="44"/>
      <c r="CA40" s="45"/>
      <c r="CB40" s="300" t="s">
        <v>106</v>
      </c>
      <c r="CC40" s="300"/>
      <c r="CD40" s="300"/>
      <c r="CE40" s="300"/>
      <c r="CF40" s="300"/>
      <c r="CG40" s="300"/>
      <c r="CH40" s="300"/>
      <c r="CI40" s="300"/>
      <c r="CJ40" s="300"/>
      <c r="CK40" s="300"/>
      <c r="CL40" s="300"/>
      <c r="CM40" s="300"/>
      <c r="CN40" s="300"/>
      <c r="CO40" s="300"/>
      <c r="CP40" s="300"/>
      <c r="CQ40" s="300"/>
      <c r="CR40" s="300"/>
      <c r="CS40" s="300"/>
      <c r="CT40" s="300"/>
      <c r="CU40" s="300"/>
      <c r="CV40" s="300"/>
      <c r="CW40" s="300"/>
      <c r="CX40" s="300"/>
      <c r="CY40" s="300"/>
      <c r="CZ40" s="300"/>
      <c r="DA40" s="300"/>
      <c r="DB40" s="300"/>
      <c r="DC40" s="300"/>
      <c r="DD40" s="300"/>
      <c r="DE40" s="300"/>
      <c r="DF40" s="300"/>
      <c r="DG40" s="300"/>
      <c r="DH40" s="300"/>
      <c r="DI40" s="300"/>
      <c r="DJ40" s="300"/>
      <c r="DK40" s="300"/>
      <c r="DL40" s="300"/>
      <c r="DM40" s="300"/>
      <c r="DN40" s="300"/>
      <c r="DO40" s="70"/>
      <c r="DP40" s="71"/>
      <c r="DQ40" s="72"/>
    </row>
    <row r="41" spans="2:121" ht="30.75" customHeight="1">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89"/>
      <c r="AT41" s="89"/>
      <c r="AU41" s="89"/>
      <c r="AV41" s="45"/>
      <c r="AX41" s="45"/>
      <c r="AY41" s="496"/>
      <c r="AZ41" s="497"/>
      <c r="BA41" s="498"/>
      <c r="BB41" s="171"/>
      <c r="BC41" s="172"/>
      <c r="BD41" s="172"/>
      <c r="BE41" s="172"/>
      <c r="BF41" s="173"/>
      <c r="BG41" s="499">
        <f>職員用シート!BS20</f>
        <v>100000</v>
      </c>
      <c r="BH41" s="499"/>
      <c r="BI41" s="499"/>
      <c r="BJ41" s="499"/>
      <c r="BK41" s="119" t="s">
        <v>3</v>
      </c>
      <c r="BL41" s="119" t="s">
        <v>112</v>
      </c>
      <c r="BM41" s="500" t="s">
        <v>111</v>
      </c>
      <c r="BN41" s="500"/>
      <c r="BO41" s="500"/>
      <c r="BP41" s="500"/>
      <c r="BQ41" s="500"/>
      <c r="BR41" s="500"/>
      <c r="BS41" s="500"/>
      <c r="BT41" s="125" t="s">
        <v>22</v>
      </c>
      <c r="BU41" s="501">
        <f>職員用シート!CF20</f>
        <v>1</v>
      </c>
      <c r="BV41" s="501"/>
      <c r="BW41" s="125" t="s">
        <v>20</v>
      </c>
      <c r="BX41" s="174"/>
      <c r="BY41" s="45"/>
      <c r="BZ41" s="44"/>
      <c r="CA41" s="45"/>
      <c r="CB41" s="300"/>
      <c r="CC41" s="300"/>
      <c r="CD41" s="300"/>
      <c r="CE41" s="300"/>
      <c r="CF41" s="300"/>
      <c r="CG41" s="300"/>
      <c r="CH41" s="300"/>
      <c r="CI41" s="300"/>
      <c r="CJ41" s="300"/>
      <c r="CK41" s="300"/>
      <c r="CL41" s="300"/>
      <c r="CM41" s="300"/>
      <c r="CN41" s="300"/>
      <c r="CO41" s="300"/>
      <c r="CP41" s="300"/>
      <c r="CQ41" s="300"/>
      <c r="CR41" s="300"/>
      <c r="CS41" s="300"/>
      <c r="CT41" s="300"/>
      <c r="CU41" s="300"/>
      <c r="CV41" s="300"/>
      <c r="CW41" s="300"/>
      <c r="CX41" s="300"/>
      <c r="CY41" s="300"/>
      <c r="CZ41" s="300"/>
      <c r="DA41" s="300"/>
      <c r="DB41" s="300"/>
      <c r="DC41" s="300"/>
      <c r="DD41" s="300"/>
      <c r="DE41" s="300"/>
      <c r="DF41" s="300"/>
      <c r="DG41" s="300"/>
      <c r="DH41" s="300"/>
      <c r="DI41" s="300"/>
      <c r="DJ41" s="300"/>
      <c r="DK41" s="300"/>
      <c r="DL41" s="300"/>
      <c r="DM41" s="300"/>
      <c r="DN41" s="300"/>
      <c r="DO41" s="70"/>
      <c r="DP41" s="71"/>
      <c r="DQ41" s="72"/>
    </row>
    <row r="42" spans="2:121" ht="30.75" customHeight="1">
      <c r="B42" s="45"/>
      <c r="C42" s="113" t="s">
        <v>108</v>
      </c>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89"/>
      <c r="AT42" s="89"/>
      <c r="AU42" s="89"/>
      <c r="AV42" s="45"/>
      <c r="AX42" s="45"/>
      <c r="AY42" s="493" t="s">
        <v>142</v>
      </c>
      <c r="AZ42" s="494"/>
      <c r="BA42" s="495"/>
      <c r="BB42" s="489">
        <f>職員用シート!BD21</f>
        <v>430000</v>
      </c>
      <c r="BC42" s="490"/>
      <c r="BD42" s="490"/>
      <c r="BE42" s="490"/>
      <c r="BF42" s="126" t="s">
        <v>110</v>
      </c>
      <c r="BG42" s="126" t="s">
        <v>18</v>
      </c>
      <c r="BH42" s="491">
        <f>職員用シート!BI21</f>
        <v>545000</v>
      </c>
      <c r="BI42" s="490"/>
      <c r="BJ42" s="490"/>
      <c r="BK42" s="490"/>
      <c r="BL42" s="126" t="s">
        <v>3</v>
      </c>
      <c r="BM42" s="492" t="s">
        <v>77</v>
      </c>
      <c r="BN42" s="492"/>
      <c r="BO42" s="492"/>
      <c r="BP42" s="492"/>
      <c r="BQ42" s="126" t="s">
        <v>20</v>
      </c>
      <c r="BR42" s="126" t="s">
        <v>17</v>
      </c>
      <c r="BS42" s="169"/>
      <c r="BT42" s="122"/>
      <c r="BU42" s="149"/>
      <c r="BV42" s="149"/>
      <c r="BW42" s="122"/>
      <c r="BX42" s="170"/>
      <c r="BY42" s="45"/>
      <c r="BZ42" s="44"/>
      <c r="CA42" s="45"/>
      <c r="CB42" s="159"/>
      <c r="CC42" s="300" t="s">
        <v>99</v>
      </c>
      <c r="CD42" s="300"/>
      <c r="CE42" s="300"/>
      <c r="CF42" s="300"/>
      <c r="CG42" s="300"/>
      <c r="CH42" s="300"/>
      <c r="CI42" s="300"/>
      <c r="CJ42" s="300"/>
      <c r="CK42" s="300"/>
      <c r="CL42" s="300"/>
      <c r="CM42" s="300"/>
      <c r="CN42" s="300"/>
      <c r="CO42" s="300"/>
      <c r="CP42" s="300"/>
      <c r="CQ42" s="300"/>
      <c r="CR42" s="300"/>
      <c r="CS42" s="300"/>
      <c r="CT42" s="300"/>
      <c r="CU42" s="300"/>
      <c r="CV42" s="300"/>
      <c r="CW42" s="300"/>
      <c r="CX42" s="300"/>
      <c r="CY42" s="300"/>
      <c r="CZ42" s="300"/>
      <c r="DA42" s="300"/>
      <c r="DB42" s="300"/>
      <c r="DC42" s="300"/>
      <c r="DD42" s="300"/>
      <c r="DE42" s="300"/>
      <c r="DF42" s="300"/>
      <c r="DG42" s="300"/>
      <c r="DH42" s="300"/>
      <c r="DI42" s="300"/>
      <c r="DJ42" s="300"/>
      <c r="DK42" s="300"/>
      <c r="DL42" s="300"/>
      <c r="DM42" s="300"/>
      <c r="DN42" s="300"/>
      <c r="DO42" s="300"/>
      <c r="DP42" s="71"/>
      <c r="DQ42" s="72"/>
    </row>
    <row r="43" spans="2:121" ht="31.5" customHeight="1" thickBot="1">
      <c r="B43" s="45"/>
      <c r="C43" s="300" t="s">
        <v>104</v>
      </c>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89"/>
      <c r="AT43" s="89"/>
      <c r="AU43" s="89"/>
      <c r="AV43" s="45"/>
      <c r="AX43" s="45"/>
      <c r="AY43" s="513"/>
      <c r="AZ43" s="514"/>
      <c r="BA43" s="515"/>
      <c r="BB43" s="165"/>
      <c r="BC43" s="166"/>
      <c r="BD43" s="166"/>
      <c r="BE43" s="166"/>
      <c r="BF43" s="166"/>
      <c r="BG43" s="488">
        <f>職員用シート!BS21</f>
        <v>100000</v>
      </c>
      <c r="BH43" s="488"/>
      <c r="BI43" s="488"/>
      <c r="BJ43" s="488"/>
      <c r="BK43" s="166" t="s">
        <v>143</v>
      </c>
      <c r="BL43" s="167" t="s">
        <v>144</v>
      </c>
      <c r="BM43" s="516" t="s">
        <v>111</v>
      </c>
      <c r="BN43" s="516"/>
      <c r="BO43" s="516"/>
      <c r="BP43" s="516"/>
      <c r="BQ43" s="516"/>
      <c r="BR43" s="516"/>
      <c r="BS43" s="516"/>
      <c r="BT43" s="164" t="s">
        <v>22</v>
      </c>
      <c r="BU43" s="488">
        <f>職員用シート!CF21</f>
        <v>1</v>
      </c>
      <c r="BV43" s="488"/>
      <c r="BW43" s="164" t="s">
        <v>20</v>
      </c>
      <c r="BX43" s="168"/>
      <c r="BY43" s="45"/>
      <c r="BZ43" s="44"/>
      <c r="CA43" s="45"/>
      <c r="CB43" s="114"/>
      <c r="CC43" s="300"/>
      <c r="CD43" s="300"/>
      <c r="CE43" s="300"/>
      <c r="CF43" s="300"/>
      <c r="CG43" s="300"/>
      <c r="CH43" s="300"/>
      <c r="CI43" s="300"/>
      <c r="CJ43" s="300"/>
      <c r="CK43" s="300"/>
      <c r="CL43" s="300"/>
      <c r="CM43" s="300"/>
      <c r="CN43" s="300"/>
      <c r="CO43" s="300"/>
      <c r="CP43" s="300"/>
      <c r="CQ43" s="300"/>
      <c r="CR43" s="300"/>
      <c r="CS43" s="300"/>
      <c r="CT43" s="300"/>
      <c r="CU43" s="300"/>
      <c r="CV43" s="300"/>
      <c r="CW43" s="300"/>
      <c r="CX43" s="300"/>
      <c r="CY43" s="300"/>
      <c r="CZ43" s="300"/>
      <c r="DA43" s="300"/>
      <c r="DB43" s="300"/>
      <c r="DC43" s="300"/>
      <c r="DD43" s="300"/>
      <c r="DE43" s="300"/>
      <c r="DF43" s="300"/>
      <c r="DG43" s="300"/>
      <c r="DH43" s="300"/>
      <c r="DI43" s="300"/>
      <c r="DJ43" s="300"/>
      <c r="DK43" s="300"/>
      <c r="DL43" s="300"/>
      <c r="DM43" s="300"/>
      <c r="DN43" s="300"/>
      <c r="DO43" s="300"/>
      <c r="DP43" s="71"/>
      <c r="DQ43" s="72"/>
    </row>
    <row r="44" spans="2:121">
      <c r="B44" s="45"/>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89"/>
      <c r="AT44" s="89"/>
      <c r="AU44" s="89"/>
      <c r="AV44" s="45"/>
      <c r="AX44" s="45"/>
      <c r="AY44" s="289" t="s">
        <v>166</v>
      </c>
      <c r="AZ44" s="289"/>
      <c r="BA44" s="289"/>
      <c r="BB44" s="289"/>
      <c r="BC44" s="289"/>
      <c r="BD44" s="289"/>
      <c r="BE44" s="289"/>
      <c r="BF44" s="289"/>
      <c r="BG44" s="289"/>
      <c r="BH44" s="289"/>
      <c r="BI44" s="289"/>
      <c r="BJ44" s="289"/>
      <c r="BK44" s="289"/>
      <c r="BL44" s="289"/>
      <c r="BM44" s="289"/>
      <c r="BN44" s="289"/>
      <c r="BO44" s="289"/>
      <c r="BP44" s="289"/>
      <c r="BQ44" s="289"/>
      <c r="BR44" s="289"/>
      <c r="BS44" s="289"/>
      <c r="BT44" s="289"/>
      <c r="BU44" s="289"/>
      <c r="BV44" s="289"/>
      <c r="BW44" s="289"/>
      <c r="BX44" s="289"/>
      <c r="BY44" s="45"/>
      <c r="BZ44" s="44"/>
      <c r="CA44" s="45"/>
      <c r="CB44" s="114"/>
      <c r="CC44" s="300" t="s">
        <v>100</v>
      </c>
      <c r="CD44" s="300"/>
      <c r="CE44" s="300"/>
      <c r="CF44" s="300"/>
      <c r="CG44" s="300"/>
      <c r="CH44" s="300"/>
      <c r="CI44" s="300"/>
      <c r="CJ44" s="300"/>
      <c r="CK44" s="300"/>
      <c r="CL44" s="300"/>
      <c r="CM44" s="300"/>
      <c r="CN44" s="300"/>
      <c r="CO44" s="300"/>
      <c r="CP44" s="300"/>
      <c r="CQ44" s="300"/>
      <c r="CR44" s="300"/>
      <c r="CS44" s="300"/>
      <c r="CT44" s="300"/>
      <c r="CU44" s="300"/>
      <c r="CV44" s="300"/>
      <c r="CW44" s="300"/>
      <c r="CX44" s="300"/>
      <c r="CY44" s="300"/>
      <c r="CZ44" s="300"/>
      <c r="DA44" s="300"/>
      <c r="DB44" s="300"/>
      <c r="DC44" s="300"/>
      <c r="DD44" s="300"/>
      <c r="DE44" s="300"/>
      <c r="DF44" s="300"/>
      <c r="DG44" s="300"/>
      <c r="DH44" s="300"/>
      <c r="DI44" s="300"/>
      <c r="DJ44" s="300"/>
      <c r="DK44" s="300"/>
      <c r="DL44" s="300"/>
      <c r="DM44" s="300"/>
      <c r="DN44" s="300"/>
      <c r="DO44" s="300"/>
      <c r="DP44" s="71"/>
      <c r="DQ44" s="72"/>
    </row>
    <row r="45" spans="2:121" ht="30.75" customHeight="1">
      <c r="B45" s="45"/>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89"/>
      <c r="AT45" s="89"/>
      <c r="AU45" s="89"/>
      <c r="AV45" s="45"/>
      <c r="AX45" s="45"/>
      <c r="AY45" s="290"/>
      <c r="AZ45" s="290"/>
      <c r="BA45" s="290"/>
      <c r="BB45" s="290"/>
      <c r="BC45" s="290"/>
      <c r="BD45" s="290"/>
      <c r="BE45" s="290"/>
      <c r="BF45" s="290"/>
      <c r="BG45" s="290"/>
      <c r="BH45" s="290"/>
      <c r="BI45" s="290"/>
      <c r="BJ45" s="290"/>
      <c r="BK45" s="290"/>
      <c r="BL45" s="290"/>
      <c r="BM45" s="290"/>
      <c r="BN45" s="290"/>
      <c r="BO45" s="290"/>
      <c r="BP45" s="290"/>
      <c r="BQ45" s="290"/>
      <c r="BR45" s="290"/>
      <c r="BS45" s="290"/>
      <c r="BT45" s="290"/>
      <c r="BU45" s="290"/>
      <c r="BV45" s="290"/>
      <c r="BW45" s="290"/>
      <c r="BX45" s="290"/>
      <c r="BY45" s="45"/>
      <c r="BZ45" s="44"/>
      <c r="CA45" s="45"/>
      <c r="CB45" s="114"/>
      <c r="CC45" s="300"/>
      <c r="CD45" s="300"/>
      <c r="CE45" s="300"/>
      <c r="CF45" s="300"/>
      <c r="CG45" s="300"/>
      <c r="CH45" s="300"/>
      <c r="CI45" s="300"/>
      <c r="CJ45" s="300"/>
      <c r="CK45" s="300"/>
      <c r="CL45" s="300"/>
      <c r="CM45" s="300"/>
      <c r="CN45" s="300"/>
      <c r="CO45" s="300"/>
      <c r="CP45" s="300"/>
      <c r="CQ45" s="300"/>
      <c r="CR45" s="300"/>
      <c r="CS45" s="300"/>
      <c r="CT45" s="300"/>
      <c r="CU45" s="300"/>
      <c r="CV45" s="300"/>
      <c r="CW45" s="300"/>
      <c r="CX45" s="300"/>
      <c r="CY45" s="300"/>
      <c r="CZ45" s="300"/>
      <c r="DA45" s="300"/>
      <c r="DB45" s="300"/>
      <c r="DC45" s="300"/>
      <c r="DD45" s="300"/>
      <c r="DE45" s="300"/>
      <c r="DF45" s="300"/>
      <c r="DG45" s="300"/>
      <c r="DH45" s="300"/>
      <c r="DI45" s="300"/>
      <c r="DJ45" s="300"/>
      <c r="DK45" s="300"/>
      <c r="DL45" s="300"/>
      <c r="DM45" s="300"/>
      <c r="DN45" s="300"/>
      <c r="DO45" s="300"/>
      <c r="DP45" s="71"/>
      <c r="DQ45" s="72"/>
    </row>
    <row r="46" spans="2:121" ht="30.75" customHeight="1">
      <c r="B46" s="45"/>
      <c r="C46" s="300" t="s">
        <v>167</v>
      </c>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45"/>
      <c r="AT46" s="45"/>
      <c r="AU46" s="45"/>
      <c r="AV46" s="45"/>
      <c r="AX46" s="45"/>
      <c r="AY46" s="290"/>
      <c r="AZ46" s="290"/>
      <c r="BA46" s="290"/>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0"/>
      <c r="BY46" s="45"/>
      <c r="BZ46" s="44"/>
      <c r="CA46" s="45"/>
      <c r="CB46" s="115"/>
      <c r="CC46" s="189" t="s">
        <v>126</v>
      </c>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c r="DJ46" s="159"/>
      <c r="DK46" s="159"/>
      <c r="DL46" s="159"/>
      <c r="DM46" s="159"/>
      <c r="DN46" s="159"/>
      <c r="DO46" s="70"/>
      <c r="DP46" s="71"/>
      <c r="DQ46" s="72"/>
    </row>
    <row r="47" spans="2:121">
      <c r="B47" s="45"/>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45"/>
      <c r="AT47" s="45"/>
      <c r="AU47" s="45"/>
      <c r="AV47" s="45"/>
      <c r="AX47" s="45"/>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c r="BV47" s="290"/>
      <c r="BW47" s="290"/>
      <c r="BX47" s="290"/>
      <c r="BY47" s="45"/>
      <c r="BZ47" s="44"/>
      <c r="CA47" s="45"/>
      <c r="CB47" s="115"/>
      <c r="CC47" s="189" t="s">
        <v>103</v>
      </c>
      <c r="CD47" s="115"/>
      <c r="CE47" s="116"/>
      <c r="CF47" s="116"/>
      <c r="CG47" s="116"/>
      <c r="CH47" s="116"/>
      <c r="CI47" s="116"/>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70"/>
      <c r="DP47" s="71"/>
      <c r="DQ47" s="72"/>
    </row>
    <row r="48" spans="2:121">
      <c r="B48" s="45"/>
      <c r="C48" s="300" t="s">
        <v>105</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45"/>
      <c r="AT48" s="45"/>
      <c r="AU48" s="45"/>
      <c r="AV48" s="45"/>
      <c r="AX48" s="45"/>
      <c r="AY48" s="290"/>
      <c r="AZ48" s="290"/>
      <c r="BA48" s="290"/>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45"/>
      <c r="BZ48" s="44"/>
      <c r="CA48" s="45"/>
      <c r="CB48" s="115"/>
      <c r="CC48" s="300" t="s">
        <v>107</v>
      </c>
      <c r="CD48" s="300"/>
      <c r="CE48" s="300"/>
      <c r="CF48" s="300"/>
      <c r="CG48" s="300"/>
      <c r="CH48" s="300"/>
      <c r="CI48" s="300"/>
      <c r="CJ48" s="300"/>
      <c r="CK48" s="300"/>
      <c r="CL48" s="300"/>
      <c r="CM48" s="300"/>
      <c r="CN48" s="300"/>
      <c r="CO48" s="300"/>
      <c r="CP48" s="300"/>
      <c r="CQ48" s="300"/>
      <c r="CR48" s="300"/>
      <c r="CS48" s="300"/>
      <c r="CT48" s="300"/>
      <c r="CU48" s="300"/>
      <c r="CV48" s="300"/>
      <c r="CW48" s="300"/>
      <c r="CX48" s="300"/>
      <c r="CY48" s="300"/>
      <c r="CZ48" s="300"/>
      <c r="DA48" s="300"/>
      <c r="DB48" s="300"/>
      <c r="DC48" s="300"/>
      <c r="DD48" s="300"/>
      <c r="DE48" s="300"/>
      <c r="DF48" s="300"/>
      <c r="DG48" s="300"/>
      <c r="DH48" s="300"/>
      <c r="DI48" s="300"/>
      <c r="DJ48" s="300"/>
      <c r="DK48" s="300"/>
      <c r="DL48" s="300"/>
      <c r="DM48" s="300"/>
      <c r="DN48" s="300"/>
      <c r="DO48" s="300"/>
      <c r="DP48" s="71"/>
      <c r="DQ48" s="72"/>
    </row>
    <row r="49" spans="2:121" ht="30.75" customHeight="1">
      <c r="B49" s="45"/>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45"/>
      <c r="AT49" s="45"/>
      <c r="AU49" s="45"/>
      <c r="AV49" s="45"/>
      <c r="AX49" s="45"/>
      <c r="AY49" s="290"/>
      <c r="AZ49" s="290"/>
      <c r="BA49" s="290"/>
      <c r="BB49" s="290"/>
      <c r="BC49" s="290"/>
      <c r="BD49" s="290"/>
      <c r="BE49" s="290"/>
      <c r="BF49" s="290"/>
      <c r="BG49" s="290"/>
      <c r="BH49" s="290"/>
      <c r="BI49" s="290"/>
      <c r="BJ49" s="290"/>
      <c r="BK49" s="290"/>
      <c r="BL49" s="290"/>
      <c r="BM49" s="290"/>
      <c r="BN49" s="290"/>
      <c r="BO49" s="290"/>
      <c r="BP49" s="290"/>
      <c r="BQ49" s="290"/>
      <c r="BR49" s="290"/>
      <c r="BS49" s="290"/>
      <c r="BT49" s="290"/>
      <c r="BU49" s="290"/>
      <c r="BV49" s="290"/>
      <c r="BW49" s="290"/>
      <c r="BX49" s="290"/>
      <c r="BY49" s="45"/>
      <c r="BZ49" s="44"/>
      <c r="CA49" s="45"/>
      <c r="CB49" s="115"/>
      <c r="CC49" s="300"/>
      <c r="CD49" s="300"/>
      <c r="CE49" s="300"/>
      <c r="CF49" s="300"/>
      <c r="CG49" s="300"/>
      <c r="CH49" s="300"/>
      <c r="CI49" s="300"/>
      <c r="CJ49" s="300"/>
      <c r="CK49" s="300"/>
      <c r="CL49" s="300"/>
      <c r="CM49" s="300"/>
      <c r="CN49" s="300"/>
      <c r="CO49" s="300"/>
      <c r="CP49" s="300"/>
      <c r="CQ49" s="300"/>
      <c r="CR49" s="300"/>
      <c r="CS49" s="300"/>
      <c r="CT49" s="300"/>
      <c r="CU49" s="300"/>
      <c r="CV49" s="300"/>
      <c r="CW49" s="300"/>
      <c r="CX49" s="300"/>
      <c r="CY49" s="300"/>
      <c r="CZ49" s="300"/>
      <c r="DA49" s="300"/>
      <c r="DB49" s="300"/>
      <c r="DC49" s="300"/>
      <c r="DD49" s="300"/>
      <c r="DE49" s="300"/>
      <c r="DF49" s="300"/>
      <c r="DG49" s="300"/>
      <c r="DH49" s="300"/>
      <c r="DI49" s="300"/>
      <c r="DJ49" s="300"/>
      <c r="DK49" s="300"/>
      <c r="DL49" s="300"/>
      <c r="DM49" s="300"/>
      <c r="DN49" s="300"/>
      <c r="DO49" s="300"/>
      <c r="DP49" s="71"/>
      <c r="DQ49" s="72"/>
    </row>
    <row r="50" spans="2:121" s="44" customFormat="1">
      <c r="B50" s="45"/>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45"/>
      <c r="AT50" s="45"/>
      <c r="AU50" s="45"/>
      <c r="AV50" s="45"/>
      <c r="AX50" s="45"/>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45"/>
      <c r="CA50" s="45"/>
      <c r="CB50" s="115"/>
      <c r="CC50" s="190" t="s">
        <v>101</v>
      </c>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59"/>
      <c r="DF50" s="159"/>
      <c r="DG50" s="159"/>
      <c r="DH50" s="159"/>
      <c r="DI50" s="159"/>
      <c r="DJ50" s="159"/>
      <c r="DK50" s="159"/>
      <c r="DL50" s="159"/>
      <c r="DM50" s="159"/>
      <c r="DN50" s="159"/>
      <c r="DO50" s="70"/>
      <c r="DP50" s="71"/>
      <c r="DQ50" s="79"/>
    </row>
    <row r="51" spans="2:121" s="44" customFormat="1">
      <c r="B51" s="45"/>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45"/>
      <c r="AT51" s="45"/>
      <c r="AU51" s="45"/>
      <c r="AV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CA51" s="45"/>
      <c r="CB51" s="115"/>
      <c r="CC51" s="189" t="s">
        <v>102</v>
      </c>
      <c r="CD51" s="115"/>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51"/>
      <c r="DP51" s="64"/>
    </row>
    <row r="52" spans="2:121">
      <c r="B52" s="45"/>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45"/>
      <c r="AT52" s="45"/>
      <c r="AU52" s="45"/>
      <c r="AV52" s="45"/>
      <c r="AW52" s="46"/>
      <c r="AX52" s="45"/>
      <c r="AY52" s="45"/>
      <c r="AZ52" s="45"/>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3"/>
      <c r="BZ52" s="183"/>
      <c r="CA52" s="45"/>
      <c r="CB52" s="69"/>
      <c r="CC52" s="115"/>
      <c r="CD52" s="69"/>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51"/>
    </row>
    <row r="53" spans="2:121" ht="30.75" customHeight="1">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46"/>
      <c r="AT53" s="46"/>
      <c r="AU53" s="46"/>
      <c r="AV53" s="46"/>
      <c r="AW53" s="46"/>
      <c r="AX53" s="46"/>
      <c r="AY53" s="46"/>
      <c r="AZ53" s="46"/>
      <c r="BA53" s="183"/>
      <c r="BB53" s="183"/>
      <c r="BC53" s="183"/>
      <c r="BD53" s="183"/>
      <c r="BE53" s="183"/>
      <c r="BF53" s="183"/>
      <c r="BG53" s="183"/>
      <c r="BH53" s="183"/>
      <c r="BI53" s="183"/>
      <c r="BJ53" s="183"/>
      <c r="BK53" s="183"/>
      <c r="BL53" s="183"/>
      <c r="BM53" s="183"/>
      <c r="BN53" s="183"/>
      <c r="BO53" s="183"/>
      <c r="BP53" s="183"/>
      <c r="BQ53" s="183"/>
      <c r="BR53" s="183"/>
      <c r="BS53" s="183"/>
      <c r="BT53" s="183"/>
      <c r="BU53" s="183"/>
      <c r="BV53" s="183"/>
      <c r="BW53" s="183"/>
      <c r="BX53" s="183"/>
      <c r="BY53" s="183"/>
      <c r="BZ53" s="183"/>
      <c r="CA53" s="46"/>
      <c r="CB53" s="184"/>
      <c r="CC53" s="79"/>
      <c r="CD53" s="79"/>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185"/>
    </row>
    <row r="54" spans="2:12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BA54" s="152"/>
      <c r="BB54" s="152"/>
      <c r="BC54" s="152"/>
      <c r="BD54" s="152"/>
      <c r="BE54" s="152"/>
      <c r="BF54" s="152"/>
      <c r="BG54" s="152"/>
      <c r="BH54" s="152"/>
      <c r="BI54" s="152"/>
      <c r="BJ54" s="152"/>
      <c r="BK54" s="152"/>
      <c r="BL54" s="152"/>
      <c r="BM54" s="152"/>
      <c r="BN54" s="152"/>
      <c r="BO54" s="152"/>
      <c r="BP54" s="152"/>
      <c r="BQ54" s="152"/>
      <c r="BR54" s="152"/>
      <c r="BS54" s="152"/>
      <c r="BT54" s="152"/>
      <c r="BU54" s="152"/>
      <c r="BV54" s="152"/>
      <c r="BW54" s="152"/>
      <c r="BX54" s="152"/>
      <c r="BY54" s="152"/>
      <c r="BZ54" s="152"/>
      <c r="CB54" s="79"/>
      <c r="CC54" s="79"/>
      <c r="CD54" s="79"/>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row>
    <row r="55" spans="2:121" ht="30.75" customHeight="1">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2"/>
      <c r="BY55" s="152"/>
      <c r="BZ55" s="152"/>
      <c r="CB55" s="159"/>
      <c r="CC55" s="159"/>
      <c r="CD55" s="159"/>
      <c r="CE55" s="159"/>
      <c r="CF55" s="159"/>
      <c r="CG55" s="159"/>
      <c r="CH55" s="159"/>
      <c r="CI55" s="159"/>
      <c r="CJ55" s="159"/>
      <c r="CK55" s="159"/>
      <c r="CL55" s="159"/>
      <c r="CM55" s="159"/>
      <c r="CN55" s="159"/>
      <c r="CO55" s="159"/>
      <c r="CP55" s="159"/>
      <c r="CQ55" s="159"/>
      <c r="CR55" s="159"/>
      <c r="CS55" s="159"/>
      <c r="CT55" s="159"/>
      <c r="CU55" s="159"/>
      <c r="CV55" s="159"/>
      <c r="CW55" s="159"/>
      <c r="CX55" s="159"/>
      <c r="CY55" s="159"/>
      <c r="CZ55" s="159"/>
      <c r="DA55" s="159"/>
      <c r="DB55" s="159"/>
      <c r="DC55" s="159"/>
      <c r="DD55" s="159"/>
      <c r="DE55" s="159"/>
      <c r="DF55" s="159"/>
      <c r="DG55" s="159"/>
      <c r="DH55" s="159"/>
      <c r="DI55" s="159"/>
      <c r="DJ55" s="159"/>
      <c r="DK55" s="159"/>
      <c r="DL55" s="159"/>
      <c r="DM55" s="159"/>
      <c r="DN55" s="159"/>
    </row>
    <row r="56" spans="2:121">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BA56" s="152"/>
      <c r="BB56" s="152"/>
      <c r="BC56" s="152"/>
      <c r="BD56" s="152"/>
      <c r="BE56" s="152"/>
      <c r="BF56" s="152"/>
      <c r="BG56" s="152"/>
      <c r="BH56" s="152"/>
      <c r="BI56" s="152"/>
      <c r="BJ56" s="152"/>
      <c r="BK56" s="152"/>
      <c r="BL56" s="152"/>
      <c r="BM56" s="152"/>
      <c r="BN56" s="152"/>
      <c r="BO56" s="152"/>
      <c r="BP56" s="152"/>
      <c r="BQ56" s="152"/>
      <c r="BR56" s="152"/>
      <c r="BS56" s="152"/>
      <c r="BT56" s="152"/>
      <c r="BU56" s="152"/>
      <c r="BV56" s="152"/>
      <c r="BW56" s="152"/>
      <c r="BX56" s="152"/>
      <c r="BY56" s="152"/>
      <c r="BZ56" s="152"/>
      <c r="CB56" s="159"/>
      <c r="CC56" s="159"/>
      <c r="CD56" s="159"/>
      <c r="CE56" s="159"/>
      <c r="CF56" s="159"/>
      <c r="CG56" s="159"/>
      <c r="CH56" s="159"/>
      <c r="CI56" s="159"/>
      <c r="CJ56" s="159"/>
      <c r="CK56" s="159"/>
      <c r="CL56" s="159"/>
      <c r="CM56" s="159"/>
      <c r="CN56" s="159"/>
      <c r="CO56" s="159"/>
      <c r="CP56" s="159"/>
      <c r="CQ56" s="159"/>
      <c r="CR56" s="159"/>
      <c r="CS56" s="159"/>
      <c r="CT56" s="159"/>
      <c r="CU56" s="159"/>
      <c r="CV56" s="159"/>
      <c r="CW56" s="159"/>
      <c r="CX56" s="159"/>
      <c r="CY56" s="159"/>
      <c r="CZ56" s="159"/>
      <c r="DA56" s="159"/>
      <c r="DB56" s="159"/>
      <c r="DC56" s="159"/>
      <c r="DD56" s="159"/>
      <c r="DE56" s="159"/>
      <c r="DF56" s="159"/>
      <c r="DG56" s="159"/>
      <c r="DH56" s="159"/>
      <c r="DI56" s="159"/>
      <c r="DJ56" s="159"/>
      <c r="DK56" s="159"/>
      <c r="DL56" s="159"/>
      <c r="DM56" s="159"/>
      <c r="DN56" s="159"/>
    </row>
    <row r="57" spans="2:121">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BA57" s="152"/>
      <c r="BB57" s="152"/>
      <c r="BC57" s="152"/>
      <c r="BD57" s="152"/>
      <c r="BE57" s="152"/>
      <c r="BF57" s="152"/>
      <c r="BG57" s="152"/>
      <c r="BH57" s="152"/>
      <c r="BI57" s="152"/>
      <c r="BJ57" s="152"/>
      <c r="BK57" s="152"/>
      <c r="BL57" s="152"/>
      <c r="BM57" s="152"/>
      <c r="BN57" s="152"/>
      <c r="BO57" s="152"/>
      <c r="BP57" s="152"/>
      <c r="BQ57" s="152"/>
      <c r="BR57" s="152"/>
      <c r="BS57" s="152"/>
      <c r="BT57" s="152"/>
      <c r="BU57" s="152"/>
      <c r="BV57" s="152"/>
      <c r="BW57" s="152"/>
      <c r="BX57" s="152"/>
      <c r="BY57" s="152"/>
      <c r="BZ57" s="152"/>
      <c r="CB57" s="56"/>
      <c r="CC57" s="58"/>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60"/>
      <c r="DB57" s="60"/>
      <c r="DC57" s="60"/>
      <c r="DD57" s="60"/>
      <c r="DE57" s="60"/>
      <c r="DF57" s="60"/>
      <c r="DG57" s="60"/>
      <c r="DH57" s="60"/>
      <c r="DI57" s="60"/>
      <c r="DJ57" s="60"/>
      <c r="DK57" s="60"/>
      <c r="DL57" s="60"/>
      <c r="DM57" s="57"/>
    </row>
    <row r="58" spans="2:121" ht="30.75" customHeight="1">
      <c r="C58" s="45"/>
      <c r="D58" s="45"/>
      <c r="E58" s="45"/>
      <c r="F58" s="45"/>
      <c r="G58" s="45"/>
      <c r="H58" s="45"/>
      <c r="I58" s="45"/>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62"/>
      <c r="CG58" s="59"/>
      <c r="CH58" s="435"/>
      <c r="CI58" s="435"/>
      <c r="CJ58" s="435"/>
      <c r="CK58" s="63"/>
      <c r="CL58" s="435"/>
      <c r="CM58" s="435"/>
      <c r="CN58" s="435"/>
      <c r="CO58" s="61"/>
      <c r="CP58" s="61"/>
      <c r="CQ58" s="59"/>
      <c r="CR58" s="59"/>
      <c r="CS58" s="59"/>
      <c r="CT58" s="59"/>
      <c r="CU58" s="59"/>
      <c r="CV58" s="59"/>
      <c r="CW58" s="59"/>
      <c r="CX58" s="59"/>
      <c r="CY58" s="59"/>
      <c r="CZ58" s="59"/>
      <c r="DA58" s="436"/>
      <c r="DB58" s="436"/>
      <c r="DC58" s="436"/>
      <c r="DD58" s="436"/>
      <c r="DE58" s="436"/>
      <c r="DF58" s="436"/>
      <c r="DG58" s="436"/>
      <c r="DH58" s="436"/>
      <c r="DI58" s="436"/>
      <c r="DJ58" s="436"/>
      <c r="DK58" s="436"/>
      <c r="DL58" s="436"/>
      <c r="DM58" s="57"/>
    </row>
    <row r="59" spans="2:121">
      <c r="C59" s="45"/>
      <c r="D59" s="45"/>
      <c r="E59" s="45"/>
      <c r="F59" s="45"/>
      <c r="G59" s="45"/>
      <c r="H59" s="45"/>
      <c r="I59" s="45"/>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row>
    <row r="60" spans="2:121">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row>
    <row r="61" spans="2:121">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row>
    <row r="62" spans="2:121">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row>
    <row r="63" spans="2:121">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row>
  </sheetData>
  <sheetProtection password="83CE" sheet="1" objects="1" scenarios="1"/>
  <mergeCells count="241">
    <mergeCell ref="BB39:BE39"/>
    <mergeCell ref="AY33:BA33"/>
    <mergeCell ref="BB33:BG33"/>
    <mergeCell ref="BH33:BM33"/>
    <mergeCell ref="C39:F40"/>
    <mergeCell ref="AS29:AV30"/>
    <mergeCell ref="AY42:BA43"/>
    <mergeCell ref="BG43:BJ43"/>
    <mergeCell ref="BM43:BS43"/>
    <mergeCell ref="AY39:BA39"/>
    <mergeCell ref="BG39:BJ39"/>
    <mergeCell ref="AS39:AV40"/>
    <mergeCell ref="R36:Z36"/>
    <mergeCell ref="AA36:AI36"/>
    <mergeCell ref="BM39:BS39"/>
    <mergeCell ref="C31:F32"/>
    <mergeCell ref="C33:F34"/>
    <mergeCell ref="C35:F36"/>
    <mergeCell ref="C37:F38"/>
    <mergeCell ref="R31:Z31"/>
    <mergeCell ref="R33:Z33"/>
    <mergeCell ref="AJ39:AR39"/>
    <mergeCell ref="R39:Z39"/>
    <mergeCell ref="G39:Q40"/>
    <mergeCell ref="BU43:BV43"/>
    <mergeCell ref="BB42:BE42"/>
    <mergeCell ref="BH42:BK42"/>
    <mergeCell ref="BM42:BP42"/>
    <mergeCell ref="AY40:BA41"/>
    <mergeCell ref="BG41:BJ41"/>
    <mergeCell ref="BM41:BS41"/>
    <mergeCell ref="BU41:BV41"/>
    <mergeCell ref="BB40:BE40"/>
    <mergeCell ref="BH40:BK40"/>
    <mergeCell ref="BM40:BP40"/>
    <mergeCell ref="BU39:BV39"/>
    <mergeCell ref="AY38:BX38"/>
    <mergeCell ref="AJ19:AR20"/>
    <mergeCell ref="AS21:AV22"/>
    <mergeCell ref="AS23:AV24"/>
    <mergeCell ref="AS25:AV26"/>
    <mergeCell ref="AS27:AV28"/>
    <mergeCell ref="G23:Q24"/>
    <mergeCell ref="G25:Q26"/>
    <mergeCell ref="G27:Q28"/>
    <mergeCell ref="G33:Q34"/>
    <mergeCell ref="AS31:AV32"/>
    <mergeCell ref="AS33:AV34"/>
    <mergeCell ref="G21:Q22"/>
    <mergeCell ref="AA38:AI38"/>
    <mergeCell ref="AJ38:AR38"/>
    <mergeCell ref="G37:Q38"/>
    <mergeCell ref="R38:Z38"/>
    <mergeCell ref="R25:Z25"/>
    <mergeCell ref="R27:Z27"/>
    <mergeCell ref="G29:Q30"/>
    <mergeCell ref="AJ24:AR24"/>
    <mergeCell ref="R37:Z37"/>
    <mergeCell ref="R29:Z29"/>
    <mergeCell ref="C23:F24"/>
    <mergeCell ref="C19:F20"/>
    <mergeCell ref="G19:Q20"/>
    <mergeCell ref="R19:S20"/>
    <mergeCell ref="T19:Z19"/>
    <mergeCell ref="T20:Z20"/>
    <mergeCell ref="AA19:AB20"/>
    <mergeCell ref="AC19:AI19"/>
    <mergeCell ref="AC20:AI20"/>
    <mergeCell ref="C21:F22"/>
    <mergeCell ref="R22:Z22"/>
    <mergeCell ref="R23:Z23"/>
    <mergeCell ref="AA23:AI23"/>
    <mergeCell ref="R24:Z24"/>
    <mergeCell ref="AA24:AI24"/>
    <mergeCell ref="C25:F26"/>
    <mergeCell ref="C27:F28"/>
    <mergeCell ref="C29:F30"/>
    <mergeCell ref="R26:Z26"/>
    <mergeCell ref="AA26:AI26"/>
    <mergeCell ref="AJ26:AR26"/>
    <mergeCell ref="AA27:AI27"/>
    <mergeCell ref="AJ27:AR27"/>
    <mergeCell ref="G35:Q36"/>
    <mergeCell ref="AJ36:AR36"/>
    <mergeCell ref="G31:Q32"/>
    <mergeCell ref="R28:Z28"/>
    <mergeCell ref="AA28:AI28"/>
    <mergeCell ref="AA29:AI29"/>
    <mergeCell ref="AA31:AI31"/>
    <mergeCell ref="AJ35:AR35"/>
    <mergeCell ref="AA33:AI33"/>
    <mergeCell ref="AA35:AI35"/>
    <mergeCell ref="R32:Z32"/>
    <mergeCell ref="AA32:AI32"/>
    <mergeCell ref="AJ32:AR32"/>
    <mergeCell ref="R34:Z34"/>
    <mergeCell ref="AA34:AI34"/>
    <mergeCell ref="AJ34:AR34"/>
    <mergeCell ref="AJ28:AR28"/>
    <mergeCell ref="R30:Z30"/>
    <mergeCell ref="AA30:AI30"/>
    <mergeCell ref="AJ30:AR30"/>
    <mergeCell ref="CB19:CO20"/>
    <mergeCell ref="CP19:DN20"/>
    <mergeCell ref="AJ21:AR21"/>
    <mergeCell ref="R35:Z35"/>
    <mergeCell ref="CH58:CJ58"/>
    <mergeCell ref="CL58:CN58"/>
    <mergeCell ref="DA58:DL58"/>
    <mergeCell ref="AA25:AI25"/>
    <mergeCell ref="AY34:BA34"/>
    <mergeCell ref="BB34:BG34"/>
    <mergeCell ref="BH34:BM34"/>
    <mergeCell ref="AJ23:AR23"/>
    <mergeCell ref="AZ21:BS21"/>
    <mergeCell ref="BT21:BV21"/>
    <mergeCell ref="BW21:BX21"/>
    <mergeCell ref="C46:AR47"/>
    <mergeCell ref="C48:AR49"/>
    <mergeCell ref="R40:Z40"/>
    <mergeCell ref="AA40:AI40"/>
    <mergeCell ref="AJ40:AR40"/>
    <mergeCell ref="C43:AR45"/>
    <mergeCell ref="AJ25:AR25"/>
    <mergeCell ref="AJ37:AR37"/>
    <mergeCell ref="CD31:CT31"/>
    <mergeCell ref="DC31:DG31"/>
    <mergeCell ref="DI31:DN31"/>
    <mergeCell ref="BO34:BQ34"/>
    <mergeCell ref="BR34:BX34"/>
    <mergeCell ref="AY35:BA35"/>
    <mergeCell ref="BB35:BG35"/>
    <mergeCell ref="BH35:BM35"/>
    <mergeCell ref="BO35:BQ35"/>
    <mergeCell ref="BR35:BX35"/>
    <mergeCell ref="AS37:AV38"/>
    <mergeCell ref="AS35:AV36"/>
    <mergeCell ref="AY36:BA36"/>
    <mergeCell ref="BB36:BG36"/>
    <mergeCell ref="BH36:BM36"/>
    <mergeCell ref="BO36:BQ36"/>
    <mergeCell ref="BR36:BX36"/>
    <mergeCell ref="BO33:BX33"/>
    <mergeCell ref="AY31:BX31"/>
    <mergeCell ref="DI33:DN33"/>
    <mergeCell ref="DI32:DN32"/>
    <mergeCell ref="CB24:DN24"/>
    <mergeCell ref="CD25:CT25"/>
    <mergeCell ref="AY28:BX28"/>
    <mergeCell ref="AZ25:BS25"/>
    <mergeCell ref="BT25:BV25"/>
    <mergeCell ref="BW25:BX25"/>
    <mergeCell ref="DI26:DN26"/>
    <mergeCell ref="AY29:BX29"/>
    <mergeCell ref="AY30:BX30"/>
    <mergeCell ref="CD28:DG28"/>
    <mergeCell ref="DI28:DN28"/>
    <mergeCell ref="CD27:CT27"/>
    <mergeCell ref="CU27:CV27"/>
    <mergeCell ref="DI27:DN27"/>
    <mergeCell ref="DI29:DN29"/>
    <mergeCell ref="CD30:CT30"/>
    <mergeCell ref="CU30:CV30"/>
    <mergeCell ref="CX30:DA30"/>
    <mergeCell ref="DC30:DG30"/>
    <mergeCell ref="DI30:DN30"/>
    <mergeCell ref="CB21:CO22"/>
    <mergeCell ref="CP21:DN22"/>
    <mergeCell ref="AZ22:BS22"/>
    <mergeCell ref="BT22:BV22"/>
    <mergeCell ref="BW22:BX22"/>
    <mergeCell ref="B5:BX5"/>
    <mergeCell ref="B4:BX4"/>
    <mergeCell ref="B2:BX3"/>
    <mergeCell ref="R21:Z21"/>
    <mergeCell ref="AA21:AI21"/>
    <mergeCell ref="AY19:BS19"/>
    <mergeCell ref="BT19:BV19"/>
    <mergeCell ref="BW19:BX19"/>
    <mergeCell ref="B15:BX15"/>
    <mergeCell ref="D12:BY13"/>
    <mergeCell ref="C10:BX11"/>
    <mergeCell ref="B9:BX9"/>
    <mergeCell ref="C6:BX8"/>
    <mergeCell ref="CW3:DN5"/>
    <mergeCell ref="C18:AV18"/>
    <mergeCell ref="CB5:CU7"/>
    <mergeCell ref="AA22:AI22"/>
    <mergeCell ref="AJ22:AR22"/>
    <mergeCell ref="AZ20:BS20"/>
    <mergeCell ref="BT23:BV23"/>
    <mergeCell ref="AY20:AY24"/>
    <mergeCell ref="AZ23:BS23"/>
    <mergeCell ref="BW23:BX23"/>
    <mergeCell ref="BW24:BX24"/>
    <mergeCell ref="AZ24:BS24"/>
    <mergeCell ref="BT24:BV24"/>
    <mergeCell ref="AY26:BX26"/>
    <mergeCell ref="AY27:BX27"/>
    <mergeCell ref="BT20:BV20"/>
    <mergeCell ref="BW20:BX20"/>
    <mergeCell ref="DI35:DN35"/>
    <mergeCell ref="DI34:DN34"/>
    <mergeCell ref="CD34:CT34"/>
    <mergeCell ref="DC34:DG34"/>
    <mergeCell ref="CX34:DA34"/>
    <mergeCell ref="CU31:CV31"/>
    <mergeCell ref="CX31:DA31"/>
    <mergeCell ref="CD32:DG32"/>
    <mergeCell ref="CB29:CC32"/>
    <mergeCell ref="CD33:CT33"/>
    <mergeCell ref="CU33:DA33"/>
    <mergeCell ref="DC33:DG33"/>
    <mergeCell ref="CU34:CV34"/>
    <mergeCell ref="CD29:CT29"/>
    <mergeCell ref="CU29:DA29"/>
    <mergeCell ref="DC29:DG29"/>
    <mergeCell ref="AY44:BX49"/>
    <mergeCell ref="B1:BX1"/>
    <mergeCell ref="CD35:DG35"/>
    <mergeCell ref="CB33:CC35"/>
    <mergeCell ref="CB38:DN39"/>
    <mergeCell ref="CX27:DA27"/>
    <mergeCell ref="DC27:DG27"/>
    <mergeCell ref="CB25:CC28"/>
    <mergeCell ref="AA37:AI37"/>
    <mergeCell ref="AA39:AI39"/>
    <mergeCell ref="AJ29:AR29"/>
    <mergeCell ref="AJ31:AR31"/>
    <mergeCell ref="AJ33:AR33"/>
    <mergeCell ref="CU25:DA25"/>
    <mergeCell ref="DC25:DG25"/>
    <mergeCell ref="DI25:DN25"/>
    <mergeCell ref="CD26:CT26"/>
    <mergeCell ref="CU26:CV26"/>
    <mergeCell ref="CX26:DA26"/>
    <mergeCell ref="DC26:DG26"/>
    <mergeCell ref="CB40:DN41"/>
    <mergeCell ref="CC42:DO43"/>
    <mergeCell ref="CC44:DO45"/>
    <mergeCell ref="CC48:DO49"/>
  </mergeCells>
  <phoneticPr fontId="2"/>
  <pageMargins left="0.7" right="0.7" top="0.75" bottom="0.75" header="0.3" footer="0.3"/>
  <pageSetup paperSize="9" scale="28" orientation="landscape" r:id="rId1"/>
  <ignoredErrors>
    <ignoredError sqref="DC30:DC31 DI30:DI31 CU31 CX31" formula="1"/>
  </ignoredErrors>
  <drawing r:id="rId2"/>
  <legacyDrawing r:id="rId3"/>
  <oleObjects>
    <mc:AlternateContent xmlns:mc="http://schemas.openxmlformats.org/markup-compatibility/2006">
      <mc:Choice Requires="x14">
        <oleObject progId="Acrobat.Document.2017" shapeId="1030" r:id="rId4">
          <objectPr defaultSize="0" autoPict="0" r:id="rId5">
            <anchor moveWithCells="1">
              <from>
                <xdr:col>78</xdr:col>
                <xdr:colOff>85725</xdr:colOff>
                <xdr:row>6</xdr:row>
                <xdr:rowOff>200025</xdr:rowOff>
              </from>
              <to>
                <xdr:col>95</xdr:col>
                <xdr:colOff>342900</xdr:colOff>
                <xdr:row>15</xdr:row>
                <xdr:rowOff>295275</xdr:rowOff>
              </to>
            </anchor>
          </objectPr>
        </oleObject>
      </mc:Choice>
      <mc:Fallback>
        <oleObject progId="Acrobat.Document.2017" shapeId="1030" r:id="rId4"/>
      </mc:Fallback>
    </mc:AlternateContent>
    <mc:AlternateContent xmlns:mc="http://schemas.openxmlformats.org/markup-compatibility/2006">
      <mc:Choice Requires="x14">
        <oleObject progId="Acrobat.Document.2017" shapeId="1031" r:id="rId6">
          <objectPr defaultSize="0" autoPict="0" r:id="rId7">
            <anchor moveWithCells="1">
              <from>
                <xdr:col>99</xdr:col>
                <xdr:colOff>85725</xdr:colOff>
                <xdr:row>4</xdr:row>
                <xdr:rowOff>409575</xdr:rowOff>
              </from>
              <to>
                <xdr:col>118</xdr:col>
                <xdr:colOff>66675</xdr:colOff>
                <xdr:row>15</xdr:row>
                <xdr:rowOff>285750</xdr:rowOff>
              </to>
            </anchor>
          </objectPr>
        </oleObject>
      </mc:Choice>
      <mc:Fallback>
        <oleObject progId="Acrobat.Document.2017" shapeId="1031" r:id="rId6"/>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職員用シート!$DM$6:$DM$13</xm:f>
          </x14:formula1>
          <xm:sqref>G21:Q22</xm:sqref>
        </x14:dataValidation>
        <x14:dataValidation type="list" allowBlank="1" showInputMessage="1" showErrorMessage="1" errorTitle="①～④の内容以外は入力できません。" xr:uid="{00000000-0002-0000-0100-000001000000}">
          <x14:formula1>
            <xm:f>職員用シート!$DQ$6:$DQ$12</xm:f>
          </x14:formula1>
          <xm:sqref>G23:Q40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職員用シート</vt:lpstr>
      <vt:lpstr>試算シート</vt:lpstr>
      <vt:lpstr>試算シート!Print_Area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2021-12-13T01:18:11Z</cp:lastPrinted>
  <dcterms:created xsi:type="dcterms:W3CDTF">2019-03-27T23:33:16Z</dcterms:created>
  <dcterms:modified xsi:type="dcterms:W3CDTF">2024-02-20T08:29:07Z</dcterms:modified>
</cp:coreProperties>
</file>