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60_R5報告様式・テキスト検討\010_様式\"/>
    </mc:Choice>
  </mc:AlternateContent>
  <xr:revisionPtr revIDLastSave="0" documentId="13_ncr:1_{E8CA3FF6-9F02-4A55-9067-A62B62EFADBF}" xr6:coauthVersionLast="47" xr6:coauthVersionMax="47" xr10:uidLastSave="{00000000-0000-0000-0000-000000000000}"/>
  <workbookProtection workbookAlgorithmName="SHA-512" workbookHashValue="2XhtxsZChuAaQhQJwsueo01p+9fey5xqGYGA/2yMLzMYSQHxl+/Mt9PtylgXRBS3W9GSYC1boKFRYUrVmgqoTQ==" workbookSaltValue="ZWljf2tzJv3168tOzZ1JFQ==" workbookSpinCount="100000" lockStructure="1"/>
  <bookViews>
    <workbookView xWindow="-120" yWindow="-120" windowWidth="20730" windowHeight="11040" tabRatio="598" firstSheet="2" activeTab="2" xr2:uid="{00000000-000D-0000-FFFF-FFFF00000000}"/>
  </bookViews>
  <sheets>
    <sheet name="マスタ" sheetId="3" state="hidden" r:id="rId1"/>
    <sheet name="保育所・地域型 (記載例)" sheetId="1" state="hidden" r:id="rId2"/>
    <sheet name="①集計表" sheetId="4" r:id="rId3"/>
    <sheet name="②名簿(1)" sheetId="2" r:id="rId4"/>
    <sheet name="②名簿(2)" sheetId="24" r:id="rId5"/>
    <sheet name="②名簿(3)" sheetId="25" r:id="rId6"/>
    <sheet name="②名簿(4)" sheetId="26" r:id="rId7"/>
    <sheet name="②名簿(5)" sheetId="27" r:id="rId8"/>
    <sheet name="②名簿(6)" sheetId="28" r:id="rId9"/>
    <sheet name="②名簿(7)" sheetId="29" r:id="rId10"/>
    <sheet name="②名簿(8)" sheetId="30" r:id="rId11"/>
    <sheet name="②名簿(9)" sheetId="31" r:id="rId12"/>
    <sheet name="②名簿(10)" sheetId="32" r:id="rId13"/>
    <sheet name="②名簿(11)" sheetId="33" r:id="rId14"/>
    <sheet name="②名簿(12)" sheetId="34" r:id="rId15"/>
    <sheet name="②名簿(13)" sheetId="35" r:id="rId16"/>
    <sheet name="②名簿(14)" sheetId="36" r:id="rId17"/>
    <sheet name="②名簿(15)" sheetId="37" r:id="rId18"/>
    <sheet name="②名簿(16)" sheetId="38" r:id="rId19"/>
    <sheet name="②名簿(17)" sheetId="39" r:id="rId20"/>
    <sheet name="②名簿(18)" sheetId="40" r:id="rId21"/>
    <sheet name="②名簿(19)" sheetId="41" r:id="rId22"/>
    <sheet name="②名簿(20)" sheetId="42" r:id="rId23"/>
  </sheets>
  <definedNames>
    <definedName name="×">マスタ!$D$3:$D$4</definedName>
    <definedName name="〇">マスタ!$D$3:$D$5</definedName>
    <definedName name="_xlnm.Print_Area" localSheetId="2">①集計表!$A$1:$AD$30</definedName>
    <definedName name="_xlnm.Print_Area" localSheetId="3">'②名簿(1)'!$A$1:$J$35</definedName>
    <definedName name="_xlnm.Print_Area" localSheetId="12">'②名簿(10)'!$A$1:$J$35</definedName>
    <definedName name="_xlnm.Print_Area" localSheetId="13">'②名簿(11)'!$A$1:$J$35</definedName>
    <definedName name="_xlnm.Print_Area" localSheetId="14">'②名簿(12)'!$A$1:$J$35</definedName>
    <definedName name="_xlnm.Print_Area" localSheetId="15">'②名簿(13)'!$A$1:$J$35</definedName>
    <definedName name="_xlnm.Print_Area" localSheetId="16">'②名簿(14)'!$A$1:$J$35</definedName>
    <definedName name="_xlnm.Print_Area" localSheetId="17">'②名簿(15)'!$A$1:$J$35</definedName>
    <definedName name="_xlnm.Print_Area" localSheetId="18">'②名簿(16)'!$A$1:$J$35</definedName>
    <definedName name="_xlnm.Print_Area" localSheetId="19">'②名簿(17)'!$A$1:$J$35</definedName>
    <definedName name="_xlnm.Print_Area" localSheetId="20">'②名簿(18)'!$A$1:$J$35</definedName>
    <definedName name="_xlnm.Print_Area" localSheetId="21">'②名簿(19)'!$A$1:$J$35</definedName>
    <definedName name="_xlnm.Print_Area" localSheetId="4">'②名簿(2)'!$A$1:$J$35</definedName>
    <definedName name="_xlnm.Print_Area" localSheetId="22">'②名簿(20)'!$A$1:$J$35</definedName>
    <definedName name="_xlnm.Print_Area" localSheetId="5">'②名簿(3)'!$A$1:$J$35</definedName>
    <definedName name="_xlnm.Print_Area" localSheetId="6">'②名簿(4)'!$A$1:$J$35</definedName>
    <definedName name="_xlnm.Print_Area" localSheetId="7">'②名簿(5)'!$A$1:$J$35</definedName>
    <definedName name="_xlnm.Print_Area" localSheetId="8">'②名簿(6)'!$A$1:$J$35</definedName>
    <definedName name="_xlnm.Print_Area" localSheetId="9">'②名簿(7)'!$A$1:$J$35</definedName>
    <definedName name="_xlnm.Print_Area" localSheetId="10">'②名簿(8)'!$A$1:$J$35</definedName>
    <definedName name="_xlnm.Print_Area" localSheetId="11">'②名簿(9)'!$A$1:$J$35</definedName>
    <definedName name="_xlnm.Print_Area" localSheetId="1">'保育所・地域型 (記載例)'!$A$1:$I$39</definedName>
    <definedName name="その他">マスタ!$B$13:$B$18</definedName>
    <definedName name="なし_職員処遇改善費の対象者">マスタ!$H$3:$H$10</definedName>
    <definedName name="研修名_処遇Ⅱ">マスタ!$D$3:$D$6</definedName>
    <definedName name="研修名_職員処遇改善費">マスタ!$D$13:$D$16</definedName>
    <definedName name="職務分野別リーダー">マスタ!$G$3:$G$10</definedName>
    <definedName name="専門リーダー">マスタ!$F$3:$F$10</definedName>
    <definedName name="副主任保育士">マスタ!$E$3:$E$10</definedName>
    <definedName name="保育士等キャリアアップ研修">マスタ!$C$13:$C$14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4" l="1"/>
  <c r="M30" i="4"/>
  <c r="L30" i="4"/>
  <c r="K30" i="4"/>
  <c r="J30" i="4"/>
  <c r="I30" i="4"/>
  <c r="H30" i="4"/>
  <c r="G30" i="4"/>
  <c r="F30" i="4"/>
  <c r="D30" i="4"/>
  <c r="C30" i="4"/>
  <c r="B30" i="4"/>
  <c r="N29" i="4"/>
  <c r="M29" i="4"/>
  <c r="L29" i="4"/>
  <c r="K29" i="4"/>
  <c r="J29" i="4"/>
  <c r="I29" i="4"/>
  <c r="H29" i="4"/>
  <c r="G29" i="4"/>
  <c r="F29" i="4"/>
  <c r="D29" i="4"/>
  <c r="C29" i="4"/>
  <c r="B29" i="4"/>
  <c r="N28" i="4"/>
  <c r="M28" i="4"/>
  <c r="L28" i="4"/>
  <c r="K28" i="4"/>
  <c r="J28" i="4"/>
  <c r="I28" i="4"/>
  <c r="H28" i="4"/>
  <c r="G28" i="4"/>
  <c r="F28" i="4"/>
  <c r="D28" i="4"/>
  <c r="C28" i="4"/>
  <c r="B28" i="4"/>
  <c r="N27" i="4"/>
  <c r="M27" i="4"/>
  <c r="L27" i="4"/>
  <c r="K27" i="4"/>
  <c r="J27" i="4"/>
  <c r="I27" i="4"/>
  <c r="H27" i="4"/>
  <c r="G27" i="4"/>
  <c r="F27" i="4"/>
  <c r="D27" i="4"/>
  <c r="C27" i="4"/>
  <c r="B27" i="4"/>
  <c r="N26" i="4"/>
  <c r="M26" i="4"/>
  <c r="L26" i="4"/>
  <c r="K26" i="4"/>
  <c r="J26" i="4"/>
  <c r="I26" i="4"/>
  <c r="H26" i="4"/>
  <c r="G26" i="4"/>
  <c r="F26" i="4"/>
  <c r="D26" i="4"/>
  <c r="C26" i="4"/>
  <c r="B26" i="4"/>
  <c r="N25" i="4"/>
  <c r="M25" i="4"/>
  <c r="L25" i="4"/>
  <c r="K25" i="4"/>
  <c r="J25" i="4"/>
  <c r="I25" i="4"/>
  <c r="H25" i="4"/>
  <c r="G25" i="4"/>
  <c r="F25" i="4"/>
  <c r="D25" i="4"/>
  <c r="C25" i="4"/>
  <c r="B25" i="4"/>
  <c r="N24" i="4"/>
  <c r="M24" i="4"/>
  <c r="L24" i="4"/>
  <c r="K24" i="4"/>
  <c r="J24" i="4"/>
  <c r="I24" i="4"/>
  <c r="H24" i="4"/>
  <c r="G24" i="4"/>
  <c r="F24" i="4"/>
  <c r="D24" i="4"/>
  <c r="C24" i="4"/>
  <c r="B24" i="4"/>
  <c r="N23" i="4"/>
  <c r="M23" i="4"/>
  <c r="L23" i="4"/>
  <c r="K23" i="4"/>
  <c r="J23" i="4"/>
  <c r="I23" i="4"/>
  <c r="H23" i="4"/>
  <c r="G23" i="4"/>
  <c r="F23" i="4"/>
  <c r="D23" i="4"/>
  <c r="C23" i="4"/>
  <c r="B23" i="4"/>
  <c r="N22" i="4"/>
  <c r="M22" i="4"/>
  <c r="L22" i="4"/>
  <c r="K22" i="4"/>
  <c r="J22" i="4"/>
  <c r="I22" i="4"/>
  <c r="H22" i="4"/>
  <c r="G22" i="4"/>
  <c r="F22" i="4"/>
  <c r="D22" i="4"/>
  <c r="C22" i="4"/>
  <c r="B22" i="4"/>
  <c r="N21" i="4"/>
  <c r="M21" i="4"/>
  <c r="L21" i="4"/>
  <c r="K21" i="4"/>
  <c r="J21" i="4"/>
  <c r="I21" i="4"/>
  <c r="H21" i="4"/>
  <c r="G21" i="4"/>
  <c r="F21" i="4"/>
  <c r="D21" i="4"/>
  <c r="C21" i="4"/>
  <c r="B21" i="4"/>
  <c r="N20" i="4"/>
  <c r="M20" i="4"/>
  <c r="L20" i="4"/>
  <c r="K20" i="4"/>
  <c r="J20" i="4"/>
  <c r="I20" i="4"/>
  <c r="H20" i="4"/>
  <c r="G20" i="4"/>
  <c r="F20" i="4"/>
  <c r="D20" i="4"/>
  <c r="C20" i="4"/>
  <c r="B20" i="4"/>
  <c r="N19" i="4"/>
  <c r="M19" i="4"/>
  <c r="L19" i="4"/>
  <c r="K19" i="4"/>
  <c r="J19" i="4"/>
  <c r="I19" i="4"/>
  <c r="H19" i="4"/>
  <c r="G19" i="4"/>
  <c r="F19" i="4"/>
  <c r="D19" i="4"/>
  <c r="C19" i="4"/>
  <c r="B19" i="4"/>
  <c r="N18" i="4"/>
  <c r="M18" i="4"/>
  <c r="L18" i="4"/>
  <c r="K18" i="4"/>
  <c r="J18" i="4"/>
  <c r="I18" i="4"/>
  <c r="H18" i="4"/>
  <c r="G18" i="4"/>
  <c r="F18" i="4"/>
  <c r="D18" i="4"/>
  <c r="C18" i="4"/>
  <c r="B18" i="4"/>
  <c r="N17" i="4"/>
  <c r="M17" i="4"/>
  <c r="L17" i="4"/>
  <c r="K17" i="4"/>
  <c r="J17" i="4"/>
  <c r="I17" i="4"/>
  <c r="H17" i="4"/>
  <c r="G17" i="4"/>
  <c r="F17" i="4"/>
  <c r="D17" i="4"/>
  <c r="C17" i="4"/>
  <c r="B17" i="4"/>
  <c r="N16" i="4"/>
  <c r="M16" i="4"/>
  <c r="L16" i="4"/>
  <c r="K16" i="4"/>
  <c r="J16" i="4"/>
  <c r="I16" i="4"/>
  <c r="H16" i="4"/>
  <c r="G16" i="4"/>
  <c r="F16" i="4"/>
  <c r="D16" i="4"/>
  <c r="C16" i="4"/>
  <c r="B16" i="4"/>
  <c r="N15" i="4"/>
  <c r="M15" i="4"/>
  <c r="L15" i="4"/>
  <c r="K15" i="4"/>
  <c r="J15" i="4"/>
  <c r="I15" i="4"/>
  <c r="H15" i="4"/>
  <c r="G15" i="4"/>
  <c r="F15" i="4"/>
  <c r="D15" i="4"/>
  <c r="C15" i="4"/>
  <c r="B15" i="4"/>
  <c r="N14" i="4"/>
  <c r="M14" i="4"/>
  <c r="L14" i="4"/>
  <c r="K14" i="4"/>
  <c r="J14" i="4"/>
  <c r="I14" i="4"/>
  <c r="H14" i="4"/>
  <c r="G14" i="4"/>
  <c r="F14" i="4"/>
  <c r="D14" i="4"/>
  <c r="C14" i="4"/>
  <c r="B14" i="4"/>
  <c r="N13" i="4"/>
  <c r="M13" i="4"/>
  <c r="L13" i="4"/>
  <c r="K13" i="4"/>
  <c r="J13" i="4"/>
  <c r="I13" i="4"/>
  <c r="H13" i="4"/>
  <c r="G13" i="4"/>
  <c r="F13" i="4"/>
  <c r="D13" i="4"/>
  <c r="C13" i="4"/>
  <c r="B13" i="4"/>
  <c r="N12" i="4"/>
  <c r="M12" i="4"/>
  <c r="L12" i="4"/>
  <c r="K12" i="4"/>
  <c r="J12" i="4"/>
  <c r="I12" i="4"/>
  <c r="H12" i="4"/>
  <c r="G12" i="4"/>
  <c r="F12" i="4"/>
  <c r="D12" i="4"/>
  <c r="C12" i="4"/>
  <c r="B12" i="4"/>
  <c r="I28" i="42"/>
  <c r="I27" i="42"/>
  <c r="J27" i="42" s="1"/>
  <c r="H26" i="42"/>
  <c r="L25" i="42"/>
  <c r="K25" i="42"/>
  <c r="L24" i="42"/>
  <c r="K24" i="42"/>
  <c r="L23" i="42"/>
  <c r="K23" i="42"/>
  <c r="L22" i="42"/>
  <c r="K22" i="42"/>
  <c r="L21" i="42"/>
  <c r="K21" i="42"/>
  <c r="L20" i="42"/>
  <c r="K20" i="42"/>
  <c r="L19" i="42"/>
  <c r="K19" i="42"/>
  <c r="L18" i="42"/>
  <c r="K18" i="42"/>
  <c r="L17" i="42"/>
  <c r="K17" i="42"/>
  <c r="L16" i="42"/>
  <c r="K16" i="42"/>
  <c r="L15" i="42"/>
  <c r="K15" i="42"/>
  <c r="L14" i="42"/>
  <c r="K14" i="42"/>
  <c r="L13" i="42"/>
  <c r="K13" i="42"/>
  <c r="L12" i="42"/>
  <c r="K12" i="42"/>
  <c r="L11" i="42"/>
  <c r="K11" i="42"/>
  <c r="H7" i="42"/>
  <c r="L6" i="42"/>
  <c r="H6" i="42"/>
  <c r="H5" i="42"/>
  <c r="H4" i="42"/>
  <c r="H3" i="42"/>
  <c r="E1" i="42"/>
  <c r="I28" i="41"/>
  <c r="I27" i="41"/>
  <c r="J27" i="41" s="1"/>
  <c r="I26" i="41"/>
  <c r="H26" i="41"/>
  <c r="L25" i="41"/>
  <c r="K25" i="41"/>
  <c r="L24" i="41"/>
  <c r="K24" i="41"/>
  <c r="L23" i="41"/>
  <c r="K23" i="41"/>
  <c r="L22" i="41"/>
  <c r="K22" i="41"/>
  <c r="L21" i="41"/>
  <c r="K21" i="41"/>
  <c r="L20" i="41"/>
  <c r="K20" i="41"/>
  <c r="L19" i="41"/>
  <c r="K19" i="41"/>
  <c r="L18" i="41"/>
  <c r="K18" i="41"/>
  <c r="L17" i="41"/>
  <c r="K17" i="41"/>
  <c r="L16" i="41"/>
  <c r="K16" i="41"/>
  <c r="L15" i="41"/>
  <c r="K15" i="41"/>
  <c r="L14" i="41"/>
  <c r="K14" i="41"/>
  <c r="L13" i="41"/>
  <c r="K13" i="41"/>
  <c r="L12" i="41"/>
  <c r="K12" i="41"/>
  <c r="L11" i="41"/>
  <c r="K11" i="41"/>
  <c r="H7" i="41"/>
  <c r="L6" i="41"/>
  <c r="H6" i="41"/>
  <c r="H5" i="41"/>
  <c r="H4" i="41"/>
  <c r="H3" i="41"/>
  <c r="E1" i="41"/>
  <c r="I28" i="40"/>
  <c r="I27" i="40"/>
  <c r="J27" i="40" s="1"/>
  <c r="I26" i="40"/>
  <c r="H26" i="40"/>
  <c r="L25" i="40"/>
  <c r="K25" i="40"/>
  <c r="L24" i="40"/>
  <c r="K24" i="40"/>
  <c r="L23" i="40"/>
  <c r="K23" i="40"/>
  <c r="L22" i="40"/>
  <c r="K22" i="40"/>
  <c r="L21" i="40"/>
  <c r="K21" i="40"/>
  <c r="L20" i="40"/>
  <c r="K20" i="40"/>
  <c r="L19" i="40"/>
  <c r="K19" i="40"/>
  <c r="L18" i="40"/>
  <c r="K18" i="40"/>
  <c r="L17" i="40"/>
  <c r="K17" i="40"/>
  <c r="L16" i="40"/>
  <c r="K16" i="40"/>
  <c r="L15" i="40"/>
  <c r="K15" i="40"/>
  <c r="L14" i="40"/>
  <c r="K14" i="40"/>
  <c r="L13" i="40"/>
  <c r="K13" i="40"/>
  <c r="L12" i="40"/>
  <c r="K12" i="40"/>
  <c r="L11" i="40"/>
  <c r="K11" i="40"/>
  <c r="H7" i="40"/>
  <c r="L6" i="40"/>
  <c r="H6" i="40"/>
  <c r="H5" i="40"/>
  <c r="H4" i="40"/>
  <c r="H3" i="40"/>
  <c r="E1" i="40"/>
  <c r="I28" i="39"/>
  <c r="I27" i="39"/>
  <c r="J27" i="39" s="1"/>
  <c r="I26" i="39"/>
  <c r="H26" i="39"/>
  <c r="L25" i="39"/>
  <c r="K25" i="39"/>
  <c r="L24" i="39"/>
  <c r="K24" i="39"/>
  <c r="L23" i="39"/>
  <c r="K23" i="39"/>
  <c r="L22" i="39"/>
  <c r="K22" i="39"/>
  <c r="L21" i="39"/>
  <c r="K21" i="39"/>
  <c r="L20" i="39"/>
  <c r="K20" i="39"/>
  <c r="L19" i="39"/>
  <c r="K19" i="39"/>
  <c r="L18" i="39"/>
  <c r="K18" i="39"/>
  <c r="L17" i="39"/>
  <c r="K17" i="39"/>
  <c r="L16" i="39"/>
  <c r="K16" i="39"/>
  <c r="L15" i="39"/>
  <c r="K15" i="39"/>
  <c r="L14" i="39"/>
  <c r="K14" i="39"/>
  <c r="L13" i="39"/>
  <c r="K13" i="39"/>
  <c r="L12" i="39"/>
  <c r="K12" i="39"/>
  <c r="L11" i="39"/>
  <c r="K11" i="39"/>
  <c r="H7" i="39"/>
  <c r="L6" i="39"/>
  <c r="H6" i="39"/>
  <c r="H5" i="39"/>
  <c r="H4" i="39"/>
  <c r="H3" i="39"/>
  <c r="E1" i="39"/>
  <c r="I28" i="38"/>
  <c r="I27" i="38"/>
  <c r="J27" i="38" s="1"/>
  <c r="I26" i="38"/>
  <c r="H26" i="38"/>
  <c r="L25" i="38"/>
  <c r="K25" i="38"/>
  <c r="L24" i="38"/>
  <c r="K24" i="38"/>
  <c r="L23" i="38"/>
  <c r="K23" i="38"/>
  <c r="L22" i="38"/>
  <c r="K22" i="38"/>
  <c r="L21" i="38"/>
  <c r="K21" i="38"/>
  <c r="L20" i="38"/>
  <c r="K20" i="38"/>
  <c r="L19" i="38"/>
  <c r="K19" i="38"/>
  <c r="L18" i="38"/>
  <c r="K18" i="38"/>
  <c r="L17" i="38"/>
  <c r="K17" i="38"/>
  <c r="L16" i="38"/>
  <c r="K16" i="38"/>
  <c r="L15" i="38"/>
  <c r="K15" i="38"/>
  <c r="L14" i="38"/>
  <c r="K14" i="38"/>
  <c r="L13" i="38"/>
  <c r="K13" i="38"/>
  <c r="L12" i="38"/>
  <c r="K12" i="38"/>
  <c r="L11" i="38"/>
  <c r="K11" i="38"/>
  <c r="H7" i="38"/>
  <c r="L6" i="38"/>
  <c r="H6" i="38"/>
  <c r="H5" i="38"/>
  <c r="H4" i="38"/>
  <c r="H3" i="38"/>
  <c r="E1" i="38"/>
  <c r="I28" i="37"/>
  <c r="I27" i="37"/>
  <c r="J27" i="37" s="1"/>
  <c r="I26" i="37"/>
  <c r="H26" i="37"/>
  <c r="L25" i="37"/>
  <c r="K25" i="37"/>
  <c r="L24" i="37"/>
  <c r="K24" i="37"/>
  <c r="L23" i="37"/>
  <c r="K23" i="37"/>
  <c r="L22" i="37"/>
  <c r="K22" i="37"/>
  <c r="L21" i="37"/>
  <c r="K21" i="37"/>
  <c r="L20" i="37"/>
  <c r="K20" i="37"/>
  <c r="L19" i="37"/>
  <c r="K19" i="37"/>
  <c r="L18" i="37"/>
  <c r="K18" i="37"/>
  <c r="L17" i="37"/>
  <c r="K17" i="37"/>
  <c r="L16" i="37"/>
  <c r="K16" i="37"/>
  <c r="L15" i="37"/>
  <c r="K15" i="37"/>
  <c r="L14" i="37"/>
  <c r="K14" i="37"/>
  <c r="L13" i="37"/>
  <c r="K13" i="37"/>
  <c r="L12" i="37"/>
  <c r="K12" i="37"/>
  <c r="L11" i="37"/>
  <c r="K11" i="37"/>
  <c r="H7" i="37"/>
  <c r="L6" i="37"/>
  <c r="H6" i="37"/>
  <c r="H5" i="37"/>
  <c r="H4" i="37"/>
  <c r="H3" i="37"/>
  <c r="E1" i="37"/>
  <c r="I28" i="36"/>
  <c r="I27" i="36"/>
  <c r="J27" i="36" s="1"/>
  <c r="I26" i="36"/>
  <c r="H26" i="36"/>
  <c r="L25" i="36"/>
  <c r="K25" i="36"/>
  <c r="L24" i="36"/>
  <c r="K24" i="36"/>
  <c r="L23" i="36"/>
  <c r="K23" i="36"/>
  <c r="L22" i="36"/>
  <c r="K22" i="36"/>
  <c r="L21" i="36"/>
  <c r="K21" i="36"/>
  <c r="L20" i="36"/>
  <c r="K20" i="36"/>
  <c r="L19" i="36"/>
  <c r="K19" i="36"/>
  <c r="L18" i="36"/>
  <c r="K18" i="36"/>
  <c r="L17" i="36"/>
  <c r="K17" i="36"/>
  <c r="L16" i="36"/>
  <c r="K16" i="36"/>
  <c r="L15" i="36"/>
  <c r="K15" i="36"/>
  <c r="L14" i="36"/>
  <c r="K14" i="36"/>
  <c r="L13" i="36"/>
  <c r="K13" i="36"/>
  <c r="L12" i="36"/>
  <c r="K12" i="36"/>
  <c r="L11" i="36"/>
  <c r="K11" i="36"/>
  <c r="H7" i="36"/>
  <c r="L6" i="36"/>
  <c r="H6" i="36"/>
  <c r="H5" i="36"/>
  <c r="H4" i="36"/>
  <c r="H3" i="36"/>
  <c r="E1" i="36"/>
  <c r="I28" i="35"/>
  <c r="I27" i="35"/>
  <c r="J27" i="35" s="1"/>
  <c r="I26" i="35"/>
  <c r="H26" i="35"/>
  <c r="L25" i="35"/>
  <c r="K25" i="35"/>
  <c r="L24" i="35"/>
  <c r="K24" i="35"/>
  <c r="L23" i="35"/>
  <c r="K23" i="35"/>
  <c r="L22" i="35"/>
  <c r="K22" i="35"/>
  <c r="L21" i="35"/>
  <c r="K21" i="35"/>
  <c r="L20" i="35"/>
  <c r="K20" i="35"/>
  <c r="L19" i="35"/>
  <c r="K19" i="35"/>
  <c r="L18" i="35"/>
  <c r="K18" i="35"/>
  <c r="L17" i="35"/>
  <c r="K17" i="35"/>
  <c r="L16" i="35"/>
  <c r="K16" i="35"/>
  <c r="L15" i="35"/>
  <c r="K15" i="35"/>
  <c r="L14" i="35"/>
  <c r="K14" i="35"/>
  <c r="L13" i="35"/>
  <c r="K13" i="35"/>
  <c r="L12" i="35"/>
  <c r="K12" i="35"/>
  <c r="L11" i="35"/>
  <c r="K11" i="35"/>
  <c r="H7" i="35"/>
  <c r="L6" i="35"/>
  <c r="H6" i="35"/>
  <c r="H5" i="35"/>
  <c r="H4" i="35"/>
  <c r="H3" i="35"/>
  <c r="E1" i="35"/>
  <c r="I28" i="34"/>
  <c r="J27" i="34"/>
  <c r="I27" i="34"/>
  <c r="I26" i="34"/>
  <c r="H26" i="34"/>
  <c r="L25" i="34"/>
  <c r="K25" i="34"/>
  <c r="L24" i="34"/>
  <c r="K24" i="34"/>
  <c r="L23" i="34"/>
  <c r="K23" i="34"/>
  <c r="L22" i="34"/>
  <c r="K22" i="34"/>
  <c r="L21" i="34"/>
  <c r="K21" i="34"/>
  <c r="L20" i="34"/>
  <c r="K20" i="34"/>
  <c r="L19" i="34"/>
  <c r="K19" i="34"/>
  <c r="L18" i="34"/>
  <c r="K18" i="34"/>
  <c r="L17" i="34"/>
  <c r="K17" i="34"/>
  <c r="L16" i="34"/>
  <c r="K16" i="34"/>
  <c r="L15" i="34"/>
  <c r="K15" i="34"/>
  <c r="L14" i="34"/>
  <c r="K14" i="34"/>
  <c r="L13" i="34"/>
  <c r="K13" i="34"/>
  <c r="L12" i="34"/>
  <c r="K12" i="34"/>
  <c r="L11" i="34"/>
  <c r="K11" i="34"/>
  <c r="H7" i="34"/>
  <c r="L6" i="34"/>
  <c r="H6" i="34"/>
  <c r="H5" i="34"/>
  <c r="H4" i="34"/>
  <c r="H3" i="34"/>
  <c r="E1" i="34"/>
  <c r="I28" i="33"/>
  <c r="I27" i="33"/>
  <c r="I26" i="33" s="1"/>
  <c r="H26" i="33"/>
  <c r="L25" i="33"/>
  <c r="K25" i="33"/>
  <c r="L24" i="33"/>
  <c r="K24" i="33"/>
  <c r="L23" i="33"/>
  <c r="K23" i="33"/>
  <c r="L22" i="33"/>
  <c r="K22" i="33"/>
  <c r="L21" i="33"/>
  <c r="K21" i="33"/>
  <c r="L20" i="33"/>
  <c r="K20" i="33"/>
  <c r="L19" i="33"/>
  <c r="K19" i="33"/>
  <c r="L18" i="33"/>
  <c r="K18" i="33"/>
  <c r="L17" i="33"/>
  <c r="K17" i="33"/>
  <c r="L16" i="33"/>
  <c r="K16" i="33"/>
  <c r="L15" i="33"/>
  <c r="K15" i="33"/>
  <c r="L14" i="33"/>
  <c r="K14" i="33"/>
  <c r="L13" i="33"/>
  <c r="K13" i="33"/>
  <c r="L12" i="33"/>
  <c r="K12" i="33"/>
  <c r="L11" i="33"/>
  <c r="K11" i="33"/>
  <c r="H7" i="33"/>
  <c r="L6" i="33"/>
  <c r="H6" i="33"/>
  <c r="H5" i="33"/>
  <c r="H4" i="33"/>
  <c r="H3" i="33"/>
  <c r="E1" i="33"/>
  <c r="I28" i="32"/>
  <c r="I27" i="32"/>
  <c r="J27" i="32" s="1"/>
  <c r="I26" i="32"/>
  <c r="H26" i="32"/>
  <c r="L25" i="32"/>
  <c r="K25" i="32"/>
  <c r="L24" i="32"/>
  <c r="K24" i="32"/>
  <c r="L23" i="32"/>
  <c r="K23" i="32"/>
  <c r="L22" i="32"/>
  <c r="K22" i="32"/>
  <c r="L21" i="32"/>
  <c r="K21" i="32"/>
  <c r="L20" i="32"/>
  <c r="K20" i="32"/>
  <c r="L19" i="32"/>
  <c r="K19" i="32"/>
  <c r="L18" i="32"/>
  <c r="K18" i="32"/>
  <c r="L17" i="32"/>
  <c r="K17" i="32"/>
  <c r="L16" i="32"/>
  <c r="K16" i="32"/>
  <c r="L15" i="32"/>
  <c r="K15" i="32"/>
  <c r="L14" i="32"/>
  <c r="K14" i="32"/>
  <c r="L13" i="32"/>
  <c r="K13" i="32"/>
  <c r="L12" i="32"/>
  <c r="K12" i="32"/>
  <c r="L11" i="32"/>
  <c r="K11" i="32"/>
  <c r="H7" i="32"/>
  <c r="L6" i="32"/>
  <c r="H6" i="32"/>
  <c r="H5" i="32"/>
  <c r="H4" i="32"/>
  <c r="H3" i="32"/>
  <c r="E1" i="32"/>
  <c r="I28" i="31"/>
  <c r="I27" i="31"/>
  <c r="J27" i="31" s="1"/>
  <c r="H26" i="31"/>
  <c r="L25" i="31"/>
  <c r="K25" i="31"/>
  <c r="L24" i="31"/>
  <c r="K24" i="31"/>
  <c r="L23" i="31"/>
  <c r="K23" i="31"/>
  <c r="L22" i="31"/>
  <c r="K22" i="31"/>
  <c r="L21" i="31"/>
  <c r="K21" i="31"/>
  <c r="L20" i="31"/>
  <c r="K20" i="31"/>
  <c r="L19" i="31"/>
  <c r="K19" i="31"/>
  <c r="L18" i="31"/>
  <c r="K18" i="31"/>
  <c r="L17" i="31"/>
  <c r="K17" i="31"/>
  <c r="L16" i="31"/>
  <c r="K16" i="31"/>
  <c r="L15" i="31"/>
  <c r="K15" i="31"/>
  <c r="L14" i="31"/>
  <c r="K14" i="31"/>
  <c r="L13" i="31"/>
  <c r="K13" i="31"/>
  <c r="L12" i="31"/>
  <c r="K12" i="31"/>
  <c r="L11" i="31"/>
  <c r="K11" i="31"/>
  <c r="H7" i="31"/>
  <c r="L6" i="31"/>
  <c r="H6" i="31"/>
  <c r="H5" i="31"/>
  <c r="H4" i="31"/>
  <c r="H3" i="31"/>
  <c r="E1" i="31"/>
  <c r="I28" i="30"/>
  <c r="I27" i="30"/>
  <c r="J27" i="30" s="1"/>
  <c r="H26" i="30"/>
  <c r="L25" i="30"/>
  <c r="K25" i="30"/>
  <c r="L24" i="30"/>
  <c r="K24" i="30"/>
  <c r="L23" i="30"/>
  <c r="K23" i="30"/>
  <c r="L22" i="30"/>
  <c r="K22" i="30"/>
  <c r="L21" i="30"/>
  <c r="K21" i="30"/>
  <c r="L20" i="30"/>
  <c r="K20" i="30"/>
  <c r="L19" i="30"/>
  <c r="K19" i="30"/>
  <c r="L18" i="30"/>
  <c r="K18" i="30"/>
  <c r="L17" i="30"/>
  <c r="K17" i="30"/>
  <c r="L16" i="30"/>
  <c r="K16" i="30"/>
  <c r="L15" i="30"/>
  <c r="K15" i="30"/>
  <c r="L14" i="30"/>
  <c r="K14" i="30"/>
  <c r="L13" i="30"/>
  <c r="K13" i="30"/>
  <c r="L12" i="30"/>
  <c r="K12" i="30"/>
  <c r="L11" i="30"/>
  <c r="K11" i="30"/>
  <c r="H7" i="30"/>
  <c r="L6" i="30"/>
  <c r="H6" i="30"/>
  <c r="H5" i="30"/>
  <c r="H4" i="30"/>
  <c r="H3" i="30"/>
  <c r="E1" i="30"/>
  <c r="I28" i="29"/>
  <c r="I27" i="29"/>
  <c r="J27" i="29" s="1"/>
  <c r="I26" i="29"/>
  <c r="H26" i="29"/>
  <c r="L25" i="29"/>
  <c r="K25" i="29"/>
  <c r="L24" i="29"/>
  <c r="K24" i="29"/>
  <c r="L23" i="29"/>
  <c r="K23" i="29"/>
  <c r="L22" i="29"/>
  <c r="K22" i="29"/>
  <c r="L21" i="29"/>
  <c r="K21" i="29"/>
  <c r="L20" i="29"/>
  <c r="K20" i="29"/>
  <c r="L19" i="29"/>
  <c r="K19" i="29"/>
  <c r="L18" i="29"/>
  <c r="K18" i="29"/>
  <c r="L17" i="29"/>
  <c r="K17" i="29"/>
  <c r="L16" i="29"/>
  <c r="K16" i="29"/>
  <c r="L15" i="29"/>
  <c r="K15" i="29"/>
  <c r="L14" i="29"/>
  <c r="K14" i="29"/>
  <c r="L13" i="29"/>
  <c r="K13" i="29"/>
  <c r="L12" i="29"/>
  <c r="K12" i="29"/>
  <c r="L11" i="29"/>
  <c r="K11" i="29"/>
  <c r="H7" i="29"/>
  <c r="L6" i="29"/>
  <c r="H6" i="29"/>
  <c r="H5" i="29"/>
  <c r="H4" i="29"/>
  <c r="H3" i="29"/>
  <c r="E1" i="29"/>
  <c r="I28" i="28"/>
  <c r="J27" i="28"/>
  <c r="I27" i="28"/>
  <c r="I26" i="28"/>
  <c r="H26" i="28"/>
  <c r="L25" i="28"/>
  <c r="K25" i="28"/>
  <c r="L24" i="28"/>
  <c r="K24" i="28"/>
  <c r="L23" i="28"/>
  <c r="K23" i="28"/>
  <c r="L22" i="28"/>
  <c r="K22" i="28"/>
  <c r="L21" i="28"/>
  <c r="K21" i="28"/>
  <c r="L20" i="28"/>
  <c r="K20" i="28"/>
  <c r="L19" i="28"/>
  <c r="K19" i="28"/>
  <c r="L18" i="28"/>
  <c r="K18" i="28"/>
  <c r="L17" i="28"/>
  <c r="K17" i="28"/>
  <c r="L16" i="28"/>
  <c r="K16" i="28"/>
  <c r="L15" i="28"/>
  <c r="K15" i="28"/>
  <c r="L14" i="28"/>
  <c r="K14" i="28"/>
  <c r="L13" i="28"/>
  <c r="K13" i="28"/>
  <c r="L12" i="28"/>
  <c r="K12" i="28"/>
  <c r="L11" i="28"/>
  <c r="K11" i="28"/>
  <c r="H7" i="28"/>
  <c r="L6" i="28"/>
  <c r="H6" i="28"/>
  <c r="H5" i="28"/>
  <c r="H4" i="28"/>
  <c r="H3" i="28"/>
  <c r="E1" i="28"/>
  <c r="I28" i="27"/>
  <c r="I27" i="27"/>
  <c r="J27" i="27" s="1"/>
  <c r="H26" i="27"/>
  <c r="L25" i="27"/>
  <c r="K25" i="27"/>
  <c r="L24" i="27"/>
  <c r="K24" i="27"/>
  <c r="L23" i="27"/>
  <c r="K23" i="27"/>
  <c r="L22" i="27"/>
  <c r="K22" i="27"/>
  <c r="L21" i="27"/>
  <c r="K21" i="27"/>
  <c r="L20" i="27"/>
  <c r="K20" i="27"/>
  <c r="L19" i="27"/>
  <c r="K19" i="27"/>
  <c r="L18" i="27"/>
  <c r="K18" i="27"/>
  <c r="L17" i="27"/>
  <c r="K17" i="27"/>
  <c r="L16" i="27"/>
  <c r="K16" i="27"/>
  <c r="L15" i="27"/>
  <c r="K15" i="27"/>
  <c r="L14" i="27"/>
  <c r="K14" i="27"/>
  <c r="L13" i="27"/>
  <c r="K13" i="27"/>
  <c r="L12" i="27"/>
  <c r="K12" i="27"/>
  <c r="L11" i="27"/>
  <c r="K11" i="27"/>
  <c r="H7" i="27"/>
  <c r="L6" i="27"/>
  <c r="H6" i="27"/>
  <c r="H5" i="27"/>
  <c r="H4" i="27"/>
  <c r="H3" i="27"/>
  <c r="E1" i="27"/>
  <c r="I28" i="26"/>
  <c r="I27" i="26"/>
  <c r="J27" i="26" s="1"/>
  <c r="H26" i="26"/>
  <c r="L25" i="26"/>
  <c r="K25" i="26"/>
  <c r="L24" i="26"/>
  <c r="K24" i="26"/>
  <c r="L23" i="26"/>
  <c r="K23" i="26"/>
  <c r="L22" i="26"/>
  <c r="K22" i="26"/>
  <c r="L21" i="26"/>
  <c r="K21" i="26"/>
  <c r="L20" i="26"/>
  <c r="K20" i="26"/>
  <c r="L19" i="26"/>
  <c r="K19" i="26"/>
  <c r="L18" i="26"/>
  <c r="K18" i="26"/>
  <c r="L17" i="26"/>
  <c r="K17" i="26"/>
  <c r="L16" i="26"/>
  <c r="K16" i="26"/>
  <c r="L15" i="26"/>
  <c r="K15" i="26"/>
  <c r="L14" i="26"/>
  <c r="K14" i="26"/>
  <c r="L13" i="26"/>
  <c r="K13" i="26"/>
  <c r="L12" i="26"/>
  <c r="K12" i="26"/>
  <c r="L11" i="26"/>
  <c r="K11" i="26"/>
  <c r="H7" i="26"/>
  <c r="L6" i="26"/>
  <c r="H6" i="26"/>
  <c r="H5" i="26"/>
  <c r="H4" i="26"/>
  <c r="H3" i="26"/>
  <c r="E1" i="26"/>
  <c r="I28" i="25"/>
  <c r="I27" i="25"/>
  <c r="J27" i="25" s="1"/>
  <c r="H26" i="25"/>
  <c r="L25" i="25"/>
  <c r="K25" i="25"/>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H7" i="25"/>
  <c r="L6" i="25"/>
  <c r="H6" i="25"/>
  <c r="H5" i="25"/>
  <c r="H4" i="25"/>
  <c r="H3" i="25"/>
  <c r="E1" i="25"/>
  <c r="I28" i="24"/>
  <c r="I27" i="24"/>
  <c r="H26" i="24"/>
  <c r="L25" i="24"/>
  <c r="K25" i="24"/>
  <c r="L24" i="24"/>
  <c r="K24" i="24"/>
  <c r="L23" i="24"/>
  <c r="K23" i="24"/>
  <c r="L22" i="24"/>
  <c r="K22" i="24"/>
  <c r="L21" i="24"/>
  <c r="K21" i="24"/>
  <c r="L20" i="24"/>
  <c r="K20" i="24"/>
  <c r="L19" i="24"/>
  <c r="K19" i="24"/>
  <c r="L18" i="24"/>
  <c r="K18" i="24"/>
  <c r="L17" i="24"/>
  <c r="K17" i="24"/>
  <c r="L16" i="24"/>
  <c r="K16" i="24"/>
  <c r="L15" i="24"/>
  <c r="K15" i="24"/>
  <c r="L14" i="24"/>
  <c r="K14" i="24"/>
  <c r="L13" i="24"/>
  <c r="K13" i="24"/>
  <c r="L12" i="24"/>
  <c r="K12" i="24"/>
  <c r="L11" i="24"/>
  <c r="K11" i="24"/>
  <c r="H7" i="24"/>
  <c r="L6" i="24"/>
  <c r="H6" i="24"/>
  <c r="H5" i="24"/>
  <c r="H4" i="24"/>
  <c r="H3" i="24"/>
  <c r="E1" i="24"/>
  <c r="I26" i="42" l="1"/>
  <c r="I26" i="25"/>
  <c r="J27" i="24"/>
  <c r="O30" i="4"/>
  <c r="O29" i="4"/>
  <c r="O28" i="4"/>
  <c r="O27" i="4"/>
  <c r="O26" i="4"/>
  <c r="O25" i="4"/>
  <c r="O24" i="4"/>
  <c r="O23" i="4"/>
  <c r="O22" i="4"/>
  <c r="O21" i="4"/>
  <c r="O20" i="4"/>
  <c r="O19" i="4"/>
  <c r="O18" i="4"/>
  <c r="O17" i="4"/>
  <c r="O16" i="4"/>
  <c r="O15" i="4"/>
  <c r="O14" i="4"/>
  <c r="J27" i="33"/>
  <c r="I26" i="31"/>
  <c r="I26" i="30"/>
  <c r="I26" i="27"/>
  <c r="I26" i="26"/>
  <c r="I26" i="24"/>
  <c r="O13" i="4"/>
  <c r="N11" i="4"/>
  <c r="M11" i="4"/>
  <c r="O11" i="4" s="1"/>
  <c r="B11" i="4"/>
  <c r="L11" i="4"/>
  <c r="O12" i="4" l="1"/>
  <c r="L12" i="2"/>
  <c r="L13" i="2"/>
  <c r="L14" i="2"/>
  <c r="L15" i="2"/>
  <c r="L16" i="2"/>
  <c r="L17" i="2"/>
  <c r="L18" i="2"/>
  <c r="L19" i="2"/>
  <c r="L20" i="2"/>
  <c r="L21" i="2"/>
  <c r="L22" i="2"/>
  <c r="L23" i="2"/>
  <c r="L24" i="2"/>
  <c r="L25" i="2"/>
  <c r="L11" i="2"/>
  <c r="H4" i="2" l="1"/>
  <c r="K11" i="4" l="1"/>
  <c r="J11" i="4"/>
  <c r="I11" i="4"/>
  <c r="H11" i="4"/>
  <c r="G11" i="4"/>
  <c r="F11" i="4"/>
  <c r="D11" i="4"/>
  <c r="C11" i="4"/>
  <c r="H3" i="2" l="1"/>
  <c r="H7" i="2"/>
  <c r="H6" i="2"/>
  <c r="H5" i="2"/>
  <c r="E1" i="2" l="1"/>
  <c r="K12" i="2" l="1"/>
  <c r="H26" i="2" s="1"/>
  <c r="K13" i="2"/>
  <c r="K14" i="2"/>
  <c r="K15" i="2"/>
  <c r="K16" i="2"/>
  <c r="K17" i="2"/>
  <c r="K18" i="2"/>
  <c r="K19" i="2"/>
  <c r="K20" i="2"/>
  <c r="K21" i="2"/>
  <c r="K22" i="2"/>
  <c r="K23" i="2"/>
  <c r="K24" i="2"/>
  <c r="K25" i="2"/>
  <c r="K11" i="2"/>
  <c r="P12" i="4" l="1"/>
  <c r="P13" i="4"/>
  <c r="P14" i="4"/>
  <c r="P15" i="4"/>
  <c r="P16" i="4"/>
  <c r="P17" i="4"/>
  <c r="P18" i="4"/>
  <c r="P19" i="4"/>
  <c r="P20" i="4"/>
  <c r="P21" i="4"/>
  <c r="P22" i="4"/>
  <c r="P23" i="4"/>
  <c r="P24" i="4"/>
  <c r="P25" i="4"/>
  <c r="P26" i="4"/>
  <c r="P27" i="4"/>
  <c r="P28" i="4"/>
  <c r="P29" i="4"/>
  <c r="P30" i="4"/>
  <c r="AD24" i="4" l="1"/>
  <c r="X24" i="4"/>
  <c r="AA24" i="4"/>
  <c r="U24" i="4"/>
  <c r="AA23" i="4"/>
  <c r="U23" i="4"/>
  <c r="X23" i="4"/>
  <c r="AD23" i="4"/>
  <c r="X30" i="4"/>
  <c r="U30" i="4"/>
  <c r="AD30" i="4"/>
  <c r="AA30" i="4"/>
  <c r="X26" i="4"/>
  <c r="U26" i="4"/>
  <c r="AA26" i="4"/>
  <c r="AD26" i="4"/>
  <c r="X22" i="4"/>
  <c r="U22" i="4"/>
  <c r="AD22" i="4"/>
  <c r="AA22" i="4"/>
  <c r="X18" i="4"/>
  <c r="AD18" i="4"/>
  <c r="U18" i="4"/>
  <c r="AA18" i="4"/>
  <c r="X14" i="4"/>
  <c r="U14" i="4"/>
  <c r="AD14" i="4"/>
  <c r="AA14" i="4"/>
  <c r="AD28" i="4"/>
  <c r="AA28" i="4"/>
  <c r="X28" i="4"/>
  <c r="U28" i="4"/>
  <c r="AD20" i="4"/>
  <c r="AA20" i="4"/>
  <c r="X20" i="4"/>
  <c r="U20" i="4"/>
  <c r="AD16" i="4"/>
  <c r="X16" i="4"/>
  <c r="AA16" i="4"/>
  <c r="U16" i="4"/>
  <c r="AD12" i="4"/>
  <c r="X12" i="4"/>
  <c r="AA12" i="4"/>
  <c r="U12" i="4"/>
  <c r="AA27" i="4"/>
  <c r="X27" i="4"/>
  <c r="U27" i="4"/>
  <c r="AD27" i="4"/>
  <c r="AA19" i="4"/>
  <c r="X19" i="4"/>
  <c r="U19" i="4"/>
  <c r="AD19" i="4"/>
  <c r="AA15" i="4"/>
  <c r="U15" i="4"/>
  <c r="X15" i="4"/>
  <c r="AD15" i="4"/>
  <c r="U29" i="4"/>
  <c r="AD29" i="4"/>
  <c r="AA29" i="4"/>
  <c r="X29" i="4"/>
  <c r="U25" i="4"/>
  <c r="AA25" i="4"/>
  <c r="AD25" i="4"/>
  <c r="X25" i="4"/>
  <c r="U21" i="4"/>
  <c r="AD21" i="4"/>
  <c r="AA21" i="4"/>
  <c r="X21" i="4"/>
  <c r="U17" i="4"/>
  <c r="AA17" i="4"/>
  <c r="AD17" i="4"/>
  <c r="X17" i="4"/>
  <c r="U13" i="4"/>
  <c r="AD13" i="4"/>
  <c r="AA13" i="4"/>
  <c r="X13" i="4"/>
  <c r="I28" i="2"/>
  <c r="I27" i="2"/>
  <c r="J27" i="2" l="1"/>
  <c r="I26" i="2"/>
  <c r="P11" i="4" s="1"/>
  <c r="AD11" i="4" l="1"/>
  <c r="U11" i="4"/>
  <c r="AA11" i="4"/>
  <c r="X11" i="4"/>
  <c r="L6" i="2" l="1"/>
  <c r="Q27" i="4" l="1"/>
  <c r="S27" i="4"/>
  <c r="W27" i="4"/>
  <c r="T27" i="4"/>
  <c r="AB27" i="4"/>
  <c r="AC27" i="4"/>
  <c r="R27" i="4"/>
  <c r="V27" i="4"/>
  <c r="Y27" i="4"/>
  <c r="Z27" i="4"/>
  <c r="Q30" i="4"/>
  <c r="T30" i="4"/>
  <c r="AB30" i="4"/>
  <c r="Y30" i="4"/>
  <c r="AC30" i="4"/>
  <c r="V30" i="4"/>
  <c r="W30" i="4"/>
  <c r="R30" i="4"/>
  <c r="Z30" i="4"/>
  <c r="S30" i="4"/>
  <c r="Q29" i="4"/>
  <c r="Y29" i="4"/>
  <c r="AC29" i="4"/>
  <c r="V29" i="4"/>
  <c r="R29" i="4"/>
  <c r="Z29" i="4"/>
  <c r="S29" i="4"/>
  <c r="T29" i="4"/>
  <c r="AB29" i="4"/>
  <c r="W29" i="4"/>
  <c r="Q28" i="4"/>
  <c r="R28" i="4"/>
  <c r="V28" i="4"/>
  <c r="Z28" i="4"/>
  <c r="S28" i="4"/>
  <c r="W28" i="4"/>
  <c r="Y28" i="4"/>
  <c r="T28" i="4"/>
  <c r="AB28" i="4"/>
  <c r="AC28" i="4"/>
  <c r="R11" i="4" l="1"/>
  <c r="AC11" i="4" l="1"/>
  <c r="W11" i="4"/>
  <c r="Y11" i="4"/>
  <c r="AB11" i="4"/>
  <c r="V11" i="4"/>
  <c r="T11" i="4"/>
  <c r="S11" i="4"/>
  <c r="Z11" i="4"/>
  <c r="Q11" i="4"/>
  <c r="H2" i="3" l="1"/>
  <c r="G2" i="3"/>
  <c r="F2" i="3"/>
  <c r="E2" i="3"/>
  <c r="G28" i="1"/>
  <c r="Q17" i="4" l="1"/>
  <c r="Y17" i="4"/>
  <c r="AC17" i="4"/>
  <c r="S17" i="4"/>
  <c r="R17" i="4"/>
  <c r="V17" i="4"/>
  <c r="Z17" i="4"/>
  <c r="W17" i="4"/>
  <c r="T17" i="4"/>
  <c r="AB17" i="4"/>
  <c r="Q20" i="4"/>
  <c r="R20" i="4"/>
  <c r="V20" i="4"/>
  <c r="Z20" i="4"/>
  <c r="T20" i="4"/>
  <c r="AB20" i="4"/>
  <c r="S20" i="4"/>
  <c r="W20" i="4"/>
  <c r="AC20" i="4"/>
  <c r="Y20" i="4"/>
  <c r="Q13" i="4"/>
  <c r="Y13" i="4"/>
  <c r="AC13" i="4"/>
  <c r="R13" i="4"/>
  <c r="V13" i="4"/>
  <c r="Z13" i="4"/>
  <c r="S13" i="4"/>
  <c r="W13" i="4"/>
  <c r="AB13" i="4"/>
  <c r="T13" i="4"/>
  <c r="Q16" i="4"/>
  <c r="R16" i="4"/>
  <c r="V16" i="4"/>
  <c r="Z16" i="4"/>
  <c r="S16" i="4"/>
  <c r="W16" i="4"/>
  <c r="T16" i="4"/>
  <c r="AB16" i="4"/>
  <c r="Y16" i="4"/>
  <c r="AC16" i="4"/>
  <c r="Q19" i="4"/>
  <c r="S19" i="4"/>
  <c r="W19" i="4"/>
  <c r="Y19" i="4"/>
  <c r="T19" i="4"/>
  <c r="AB19" i="4"/>
  <c r="AC19" i="4"/>
  <c r="Z19" i="4"/>
  <c r="R19" i="4"/>
  <c r="V19" i="4"/>
  <c r="Q22" i="4"/>
  <c r="T22" i="4"/>
  <c r="AB22" i="4"/>
  <c r="R22" i="4"/>
  <c r="Z22" i="4"/>
  <c r="Y22" i="4"/>
  <c r="AC22" i="4"/>
  <c r="V22" i="4"/>
  <c r="S22" i="4"/>
  <c r="W22" i="4"/>
  <c r="Q21" i="4"/>
  <c r="Y21" i="4"/>
  <c r="AC21" i="4"/>
  <c r="W21" i="4"/>
  <c r="R21" i="4"/>
  <c r="V21" i="4"/>
  <c r="Z21" i="4"/>
  <c r="S21" i="4"/>
  <c r="T21" i="4"/>
  <c r="AB21" i="4"/>
  <c r="Q23" i="4"/>
  <c r="S23" i="4"/>
  <c r="W23" i="4"/>
  <c r="AC23" i="4"/>
  <c r="T23" i="4"/>
  <c r="AB23" i="4"/>
  <c r="Y23" i="4"/>
  <c r="V23" i="4"/>
  <c r="Z23" i="4"/>
  <c r="R23" i="4"/>
  <c r="Q25" i="4"/>
  <c r="Y25" i="4"/>
  <c r="AC25" i="4"/>
  <c r="S25" i="4"/>
  <c r="R25" i="4"/>
  <c r="V25" i="4"/>
  <c r="Z25" i="4"/>
  <c r="W25" i="4"/>
  <c r="AB25" i="4"/>
  <c r="T25" i="4"/>
  <c r="Q12" i="4"/>
  <c r="R12" i="4"/>
  <c r="V12" i="4"/>
  <c r="Z12" i="4"/>
  <c r="S12" i="4"/>
  <c r="W12" i="4"/>
  <c r="T12" i="4"/>
  <c r="AB12" i="4"/>
  <c r="Y12" i="4"/>
  <c r="AC12" i="4"/>
  <c r="Q15" i="4"/>
  <c r="S15" i="4"/>
  <c r="W15" i="4"/>
  <c r="AC15" i="4"/>
  <c r="T15" i="4"/>
  <c r="AB15" i="4"/>
  <c r="Y15" i="4"/>
  <c r="R15" i="4"/>
  <c r="V15" i="4"/>
  <c r="Z15" i="4"/>
  <c r="Q18" i="4"/>
  <c r="T18" i="4"/>
  <c r="AB18" i="4"/>
  <c r="V18" i="4"/>
  <c r="Y18" i="4"/>
  <c r="AC18" i="4"/>
  <c r="R18" i="4"/>
  <c r="Z18" i="4"/>
  <c r="W18" i="4"/>
  <c r="S18" i="4"/>
  <c r="Q24" i="4"/>
  <c r="R24" i="4"/>
  <c r="V24" i="4"/>
  <c r="Z24" i="4"/>
  <c r="S24" i="4"/>
  <c r="W24" i="4"/>
  <c r="T24" i="4"/>
  <c r="AB24" i="4"/>
  <c r="Y24" i="4"/>
  <c r="AC24" i="4"/>
  <c r="Q14" i="4"/>
  <c r="T14" i="4"/>
  <c r="AB14" i="4"/>
  <c r="Z14" i="4"/>
  <c r="Y14" i="4"/>
  <c r="AC14" i="4"/>
  <c r="R14" i="4"/>
  <c r="V14" i="4"/>
  <c r="S14" i="4"/>
  <c r="W14" i="4"/>
  <c r="Q26" i="4"/>
  <c r="T26" i="4"/>
  <c r="AB26" i="4"/>
  <c r="Y26" i="4"/>
  <c r="AC26" i="4"/>
  <c r="R26" i="4"/>
  <c r="Z26" i="4"/>
  <c r="S26" i="4"/>
  <c r="V26" i="4"/>
  <c r="W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hokkaido</author>
  </authors>
  <commentList>
    <comment ref="G11" authorId="0" shapeId="0" xr:uid="{00000000-0006-0000-0100-000001000000}">
      <text>
        <r>
          <rPr>
            <sz val="11"/>
            <color indexed="81"/>
            <rFont val="メイリオ"/>
            <family val="3"/>
            <charset val="128"/>
          </rPr>
          <t>「職位」を選択すると入力可能になります。</t>
        </r>
      </text>
    </comment>
    <comment ref="A26" authorId="0" shapeId="0" xr:uid="{00000000-0006-0000-0100-000002000000}">
      <text>
        <r>
          <rPr>
            <sz val="11"/>
            <color indexed="81"/>
            <rFont val="メイリオ"/>
            <family val="3"/>
            <charset val="128"/>
          </rPr>
          <t>副主任保育士等は必須</t>
        </r>
      </text>
    </comment>
    <comment ref="G26" authorId="1" shapeId="0" xr:uid="{00000000-0006-0000-0100-000003000000}">
      <text>
        <r>
          <rPr>
            <sz val="11"/>
            <color indexed="81"/>
            <rFont val="メイリオ"/>
            <family val="3"/>
            <charset val="128"/>
          </rPr>
          <t>幼稚園教諭免許状更新講習については、15時間で１分野と数える</t>
        </r>
      </text>
    </comment>
    <comment ref="G28" authorId="1" shapeId="0" xr:uid="{00000000-0006-0000-0100-000004000000}">
      <text>
        <r>
          <rPr>
            <sz val="11"/>
            <color indexed="81"/>
            <rFont val="メイリオ"/>
            <family val="3"/>
            <charset val="128"/>
          </rPr>
          <t>副主任保育士は３分野以上＋マネジメント必須
専門リーダーは４分野以上必須
（ともにR5～段階的に要件適用）
職務分野別リーダーは担当職務分野に対応する１分野以上必須（R6～要件適用）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11" authorId="0" shapeId="0" xr:uid="{00000000-0006-0000-0200-000005000000}">
      <text>
        <r>
          <rPr>
            <b/>
            <sz val="9"/>
            <color indexed="81"/>
            <rFont val="MS P ゴシック"/>
            <family val="3"/>
            <charset val="128"/>
          </rPr>
          <t>Administrator:</t>
        </r>
        <r>
          <rPr>
            <sz val="9"/>
            <color indexed="81"/>
            <rFont val="MS P ゴシック"/>
            <family val="3"/>
            <charset val="128"/>
          </rPr>
          <t xml:space="preserve">
横浜市が日付を入力？</t>
        </r>
      </text>
    </comment>
  </commentList>
</comments>
</file>

<file path=xl/sharedStrings.xml><?xml version="1.0" encoding="utf-8"?>
<sst xmlns="http://schemas.openxmlformats.org/spreadsheetml/2006/main" count="845" uniqueCount="128">
  <si>
    <t>令和５年度　研修受講履歴一覧（保育所・地域型保育事業所）</t>
    <rPh sb="0" eb="2">
      <t>レイワ</t>
    </rPh>
    <rPh sb="3" eb="4">
      <t>ネン</t>
    </rPh>
    <rPh sb="4" eb="5">
      <t>ド</t>
    </rPh>
    <rPh sb="6" eb="8">
      <t>ケンシュウ</t>
    </rPh>
    <rPh sb="8" eb="10">
      <t>ジュコウ</t>
    </rPh>
    <rPh sb="10" eb="12">
      <t>リレキ</t>
    </rPh>
    <rPh sb="12" eb="14">
      <t>イチラン</t>
    </rPh>
    <rPh sb="15" eb="17">
      <t>ホイク</t>
    </rPh>
    <rPh sb="17" eb="18">
      <t>ショ</t>
    </rPh>
    <rPh sb="19" eb="22">
      <t>チイキガタ</t>
    </rPh>
    <rPh sb="22" eb="24">
      <t>ホイク</t>
    </rPh>
    <rPh sb="24" eb="26">
      <t>ジギョウ</t>
    </rPh>
    <rPh sb="26" eb="27">
      <t>ショ</t>
    </rPh>
    <phoneticPr fontId="2"/>
  </si>
  <si>
    <t>所在区</t>
    <phoneticPr fontId="2"/>
  </si>
  <si>
    <t>中</t>
  </si>
  <si>
    <t>区</t>
    <rPh sb="0" eb="1">
      <t>ク</t>
    </rPh>
    <phoneticPr fontId="2"/>
  </si>
  <si>
    <t>施設・事業種別</t>
    <rPh sb="0" eb="2">
      <t>シセツ</t>
    </rPh>
    <rPh sb="3" eb="7">
      <t>ジギョウシュベツ</t>
    </rPh>
    <phoneticPr fontId="2"/>
  </si>
  <si>
    <t>保育所</t>
  </si>
  <si>
    <t>職位</t>
    <rPh sb="0" eb="2">
      <t>ショクイ</t>
    </rPh>
    <phoneticPr fontId="2"/>
  </si>
  <si>
    <t>施設・事業所番号</t>
    <rPh sb="6" eb="8">
      <t>バンゴウ</t>
    </rPh>
    <phoneticPr fontId="2"/>
  </si>
  <si>
    <t>141005xxxxxxx</t>
    <phoneticPr fontId="2"/>
  </si>
  <si>
    <t>氏名</t>
    <rPh sb="0" eb="2">
      <t>シメイ</t>
    </rPh>
    <phoneticPr fontId="2"/>
  </si>
  <si>
    <t>○○　○○</t>
  </si>
  <si>
    <t>施設・事業所名</t>
    <rPh sb="0" eb="2">
      <t>シセツ</t>
    </rPh>
    <rPh sb="3" eb="6">
      <t>ジギョウショ</t>
    </rPh>
    <rPh sb="6" eb="7">
      <t>メイ</t>
    </rPh>
    <phoneticPr fontId="2"/>
  </si>
  <si>
    <t>○○保育所</t>
    <rPh sb="2" eb="4">
      <t>ホイク</t>
    </rPh>
    <rPh sb="4" eb="5">
      <t>ショ</t>
    </rPh>
    <phoneticPr fontId="2"/>
  </si>
  <si>
    <t>研修受講履歴</t>
    <rPh sb="0" eb="2">
      <t>ケンシュウ</t>
    </rPh>
    <rPh sb="2" eb="4">
      <t>ジュコウ</t>
    </rPh>
    <rPh sb="4" eb="6">
      <t>リレキ</t>
    </rPh>
    <phoneticPr fontId="2"/>
  </si>
  <si>
    <t>備考</t>
    <rPh sb="0" eb="2">
      <t>ビコウ</t>
    </rPh>
    <phoneticPr fontId="2"/>
  </si>
  <si>
    <t>No</t>
    <phoneticPr fontId="2"/>
  </si>
  <si>
    <t>修了日</t>
    <rPh sb="0" eb="2">
      <t>シュウリョウ</t>
    </rPh>
    <rPh sb="2" eb="3">
      <t>ビ</t>
    </rPh>
    <phoneticPr fontId="2"/>
  </si>
  <si>
    <t>実施主体</t>
    <rPh sb="0" eb="2">
      <t>ジッシ</t>
    </rPh>
    <rPh sb="2" eb="4">
      <t>シュタイ</t>
    </rPh>
    <phoneticPr fontId="2"/>
  </si>
  <si>
    <t>研修名</t>
    <rPh sb="0" eb="2">
      <t>ケンシュウ</t>
    </rPh>
    <rPh sb="2" eb="3">
      <t>メイ</t>
    </rPh>
    <phoneticPr fontId="2"/>
  </si>
  <si>
    <t>講義名・テーマ</t>
    <rPh sb="0" eb="2">
      <t>コウギ</t>
    </rPh>
    <rPh sb="2" eb="3">
      <t>メイ</t>
    </rPh>
    <phoneticPr fontId="2"/>
  </si>
  <si>
    <t>修了証番号</t>
    <rPh sb="0" eb="3">
      <t>シュウリョウショウ</t>
    </rPh>
    <rPh sb="3" eb="5">
      <t>バンゴウ</t>
    </rPh>
    <phoneticPr fontId="2"/>
  </si>
  <si>
    <t>研修分野</t>
    <rPh sb="0" eb="2">
      <t>ケンシュウ</t>
    </rPh>
    <rPh sb="2" eb="4">
      <t>ブンヤ</t>
    </rPh>
    <phoneticPr fontId="2"/>
  </si>
  <si>
    <t>免許状更新講習の受講時間数
（単位：時間）</t>
    <rPh sb="0" eb="3">
      <t>メンキョジョウ</t>
    </rPh>
    <rPh sb="3" eb="5">
      <t>コウシン</t>
    </rPh>
    <rPh sb="5" eb="7">
      <t>コウシュウ</t>
    </rPh>
    <rPh sb="8" eb="10">
      <t>ジュコウ</t>
    </rPh>
    <rPh sb="10" eb="12">
      <t>ジカン</t>
    </rPh>
    <rPh sb="12" eb="13">
      <t>スウ</t>
    </rPh>
    <rPh sb="15" eb="17">
      <t>タンイ</t>
    </rPh>
    <rPh sb="18" eb="20">
      <t>ジカン</t>
    </rPh>
    <phoneticPr fontId="2"/>
  </si>
  <si>
    <t>副主任保育士</t>
    <rPh sb="0" eb="6">
      <t>フクシュニンホイクシ</t>
    </rPh>
    <phoneticPr fontId="2"/>
  </si>
  <si>
    <t>専門リーダー</t>
    <rPh sb="0" eb="2">
      <t>センモン</t>
    </rPh>
    <phoneticPr fontId="2"/>
  </si>
  <si>
    <t>職務分野別リーダー</t>
    <rPh sb="0" eb="5">
      <t>ショクムブンヤベツ</t>
    </rPh>
    <phoneticPr fontId="2"/>
  </si>
  <si>
    <t>○○協議会</t>
    <rPh sb="2" eb="5">
      <t>キョウギカイ</t>
    </rPh>
    <phoneticPr fontId="2"/>
  </si>
  <si>
    <t>保育士等キャリアアップ研修</t>
    <rPh sb="0" eb="2">
      <t>ホイク</t>
    </rPh>
    <rPh sb="2" eb="3">
      <t>シ</t>
    </rPh>
    <rPh sb="3" eb="4">
      <t>トウ</t>
    </rPh>
    <rPh sb="11" eb="13">
      <t>ケンシュウ</t>
    </rPh>
    <phoneticPr fontId="2"/>
  </si>
  <si>
    <t>保育所</t>
    <phoneticPr fontId="2"/>
  </si>
  <si>
    <t>○○協会</t>
    <rPh sb="2" eb="4">
      <t>キョウカイ</t>
    </rPh>
    <phoneticPr fontId="2"/>
  </si>
  <si>
    <t>マネジメント研修</t>
    <rPh sb="6" eb="8">
      <t>ケンシュウ</t>
    </rPh>
    <phoneticPr fontId="2"/>
  </si>
  <si>
    <t>幼稚園教諭免許状更新講習</t>
    <rPh sb="0" eb="3">
      <t>ヨウチエン</t>
    </rPh>
    <rPh sb="3" eb="5">
      <t>キョウユ</t>
    </rPh>
    <rPh sb="5" eb="7">
      <t>メンキョ</t>
    </rPh>
    <rPh sb="7" eb="8">
      <t>ジョウ</t>
    </rPh>
    <rPh sb="8" eb="10">
      <t>コウシン</t>
    </rPh>
    <rPh sb="10" eb="12">
      <t>コウシュウ</t>
    </rPh>
    <phoneticPr fontId="2"/>
  </si>
  <si>
    <t>幼児教育</t>
    <rPh sb="0" eb="2">
      <t>ヨウジ</t>
    </rPh>
    <rPh sb="2" eb="4">
      <t>キョウイク</t>
    </rPh>
    <phoneticPr fontId="2"/>
  </si>
  <si>
    <t>小規模保育事業</t>
    <phoneticPr fontId="2"/>
  </si>
  <si>
    <t>食育・アレルギー対応</t>
    <rPh sb="0" eb="2">
      <t>ショクイク</t>
    </rPh>
    <rPh sb="8" eb="10">
      <t>タイオウ</t>
    </rPh>
    <phoneticPr fontId="2"/>
  </si>
  <si>
    <t>障害児保育</t>
    <rPh sb="0" eb="2">
      <t>ショウガイ</t>
    </rPh>
    <rPh sb="2" eb="3">
      <t>ジ</t>
    </rPh>
    <rPh sb="3" eb="5">
      <t>ホイク</t>
    </rPh>
    <phoneticPr fontId="2"/>
  </si>
  <si>
    <t>家庭的保育事業</t>
    <phoneticPr fontId="2"/>
  </si>
  <si>
    <t>○○大学</t>
    <rPh sb="2" eb="4">
      <t>ダイガク</t>
    </rPh>
    <phoneticPr fontId="2"/>
  </si>
  <si>
    <t>○△□○△□（※領域名）</t>
    <phoneticPr fontId="2"/>
  </si>
  <si>
    <t>事業所内保育事業</t>
    <phoneticPr fontId="2"/>
  </si>
  <si>
    <t>●△■○△□（※領域名）</t>
    <phoneticPr fontId="2"/>
  </si>
  <si>
    <t>保健衛生・安全対策</t>
    <rPh sb="0" eb="2">
      <t>ホケン</t>
    </rPh>
    <rPh sb="2" eb="4">
      <t>エイセイ</t>
    </rPh>
    <rPh sb="5" eb="7">
      <t>アンゼン</t>
    </rPh>
    <rPh sb="7" eb="9">
      <t>タイサク</t>
    </rPh>
    <phoneticPr fontId="2"/>
  </si>
  <si>
    <t>○▲□○▲■（※領域名）</t>
    <phoneticPr fontId="2"/>
  </si>
  <si>
    <t>保護者支援・子育て支援</t>
    <rPh sb="0" eb="3">
      <t>ホゴシャ</t>
    </rPh>
    <rPh sb="3" eb="5">
      <t>シエン</t>
    </rPh>
    <rPh sb="6" eb="8">
      <t>コソダ</t>
    </rPh>
    <rPh sb="9" eb="11">
      <t>シエン</t>
    </rPh>
    <phoneticPr fontId="2"/>
  </si>
  <si>
    <t>マネジメント研修（H29～R1）</t>
    <rPh sb="6" eb="8">
      <t>ケンシュウ</t>
    </rPh>
    <phoneticPr fontId="2"/>
  </si>
  <si>
    <t>保育実践研修（H29～R1）</t>
    <rPh sb="0" eb="2">
      <t>ホイク</t>
    </rPh>
    <rPh sb="2" eb="4">
      <t>ジッセン</t>
    </rPh>
    <rPh sb="4" eb="6">
      <t>ケンシュウ</t>
    </rPh>
    <phoneticPr fontId="2"/>
  </si>
  <si>
    <t>マネジメント分野の修了数</t>
    <rPh sb="11" eb="12">
      <t>スウ</t>
    </rPh>
    <phoneticPr fontId="2"/>
  </si>
  <si>
    <t>マネジメント分野を除く修了分野数</t>
    <rPh sb="9" eb="10">
      <t>ノゾ</t>
    </rPh>
    <phoneticPr fontId="2"/>
  </si>
  <si>
    <t>修了分野数の合計</t>
    <rPh sb="0" eb="2">
      <t>シュウリョウ</t>
    </rPh>
    <rPh sb="2" eb="4">
      <t>ブンヤ</t>
    </rPh>
    <rPh sb="4" eb="5">
      <t>スウ</t>
    </rPh>
    <rPh sb="6" eb="8">
      <t>ゴウケイ</t>
    </rPh>
    <phoneticPr fontId="2"/>
  </si>
  <si>
    <t>記入方法等</t>
    <rPh sb="0" eb="2">
      <t>キニュウ</t>
    </rPh>
    <rPh sb="2" eb="4">
      <t>ホウホウ</t>
    </rPh>
    <rPh sb="4" eb="5">
      <t>トウ</t>
    </rPh>
    <phoneticPr fontId="2"/>
  </si>
  <si>
    <t>(1)　保育士等キャリアアップ研修の場合は研修分野ごとに１行、幼稚園教諭免許状更新講習の場合は講習ごとに１行で記載する。</t>
    <rPh sb="4" eb="6">
      <t>ホイク</t>
    </rPh>
    <rPh sb="6" eb="7">
      <t>シ</t>
    </rPh>
    <rPh sb="7" eb="8">
      <t>トウ</t>
    </rPh>
    <rPh sb="15" eb="17">
      <t>ケンシュウ</t>
    </rPh>
    <rPh sb="18" eb="20">
      <t>バアイ</t>
    </rPh>
    <rPh sb="21" eb="23">
      <t>ケンシュウ</t>
    </rPh>
    <rPh sb="23" eb="25">
      <t>ブンヤ</t>
    </rPh>
    <rPh sb="29" eb="30">
      <t>ギョウ</t>
    </rPh>
    <rPh sb="44" eb="46">
      <t>バアイ</t>
    </rPh>
    <rPh sb="47" eb="49">
      <t>コウシュウ</t>
    </rPh>
    <rPh sb="53" eb="54">
      <t>ギョウ</t>
    </rPh>
    <rPh sb="55" eb="57">
      <t>キサイ</t>
    </rPh>
    <phoneticPr fontId="2"/>
  </si>
  <si>
    <t>(2)　「修了日」は、研修修了証の年月日又は研修を受講した年月日を記入する。</t>
    <rPh sb="5" eb="7">
      <t>シュウリョウ</t>
    </rPh>
    <rPh sb="7" eb="8">
      <t>ビ</t>
    </rPh>
    <rPh sb="11" eb="13">
      <t>ケンシュウ</t>
    </rPh>
    <rPh sb="13" eb="15">
      <t>シュウリョウ</t>
    </rPh>
    <rPh sb="15" eb="16">
      <t>ショウ</t>
    </rPh>
    <rPh sb="17" eb="20">
      <t>ネンガッピ</t>
    </rPh>
    <rPh sb="20" eb="21">
      <t>マタ</t>
    </rPh>
    <rPh sb="22" eb="24">
      <t>ケンシュウ</t>
    </rPh>
    <rPh sb="25" eb="27">
      <t>ジュコウ</t>
    </rPh>
    <rPh sb="29" eb="32">
      <t>ネンガッピ</t>
    </rPh>
    <rPh sb="33" eb="35">
      <t>キニュウ</t>
    </rPh>
    <phoneticPr fontId="2"/>
  </si>
  <si>
    <t>(3)　「研修名」は、「保育士等キャリアアップ研修」又は「幼稚園教諭免許状更新講習」を選択する。</t>
    <rPh sb="5" eb="7">
      <t>ケンシュウ</t>
    </rPh>
    <rPh sb="7" eb="8">
      <t>メイ</t>
    </rPh>
    <rPh sb="12" eb="14">
      <t>ホイク</t>
    </rPh>
    <rPh sb="14" eb="15">
      <t>シ</t>
    </rPh>
    <rPh sb="15" eb="16">
      <t>トウ</t>
    </rPh>
    <rPh sb="23" eb="25">
      <t>ケンシュウ</t>
    </rPh>
    <rPh sb="26" eb="27">
      <t>マタ</t>
    </rPh>
    <rPh sb="29" eb="32">
      <t>ヨウチエン</t>
    </rPh>
    <rPh sb="32" eb="34">
      <t>キョウユ</t>
    </rPh>
    <rPh sb="34" eb="37">
      <t>メンキョジョウ</t>
    </rPh>
    <rPh sb="37" eb="39">
      <t>コウシン</t>
    </rPh>
    <rPh sb="39" eb="41">
      <t>コウシュウ</t>
    </rPh>
    <rPh sb="43" eb="45">
      <t>センタク</t>
    </rPh>
    <phoneticPr fontId="2"/>
  </si>
  <si>
    <t>(4)　「講義名・テーマ」は、保育士等キャリアアップ研修の場合は入力不要、幼稚園教諭免許状更新講習の場合は領域名又は講義の名称を記入する。</t>
    <rPh sb="5" eb="7">
      <t>コウギ</t>
    </rPh>
    <rPh sb="7" eb="8">
      <t>メイ</t>
    </rPh>
    <rPh sb="15" eb="19">
      <t>ホイクシトウ</t>
    </rPh>
    <rPh sb="26" eb="28">
      <t>ケンシュウ</t>
    </rPh>
    <rPh sb="29" eb="31">
      <t>バアイ</t>
    </rPh>
    <rPh sb="32" eb="34">
      <t>ニュウリョク</t>
    </rPh>
    <rPh sb="34" eb="36">
      <t>フヨウ</t>
    </rPh>
    <rPh sb="37" eb="42">
      <t>ヨウチエンキョウユ</t>
    </rPh>
    <rPh sb="42" eb="47">
      <t>メンキョジョウコウシン</t>
    </rPh>
    <rPh sb="47" eb="49">
      <t>コウシュウ</t>
    </rPh>
    <rPh sb="50" eb="52">
      <t>バアイ</t>
    </rPh>
    <rPh sb="53" eb="55">
      <t>リョウイキ</t>
    </rPh>
    <rPh sb="55" eb="56">
      <t>メイ</t>
    </rPh>
    <rPh sb="56" eb="57">
      <t>マタ</t>
    </rPh>
    <rPh sb="58" eb="60">
      <t>コウギ</t>
    </rPh>
    <rPh sb="61" eb="63">
      <t>メイショウ</t>
    </rPh>
    <rPh sb="64" eb="66">
      <t>キニュウ</t>
    </rPh>
    <phoneticPr fontId="2"/>
  </si>
  <si>
    <t>(5)　「研修分野」は、該当する研修分野を選択する。</t>
    <rPh sb="5" eb="7">
      <t>ケンシュウ</t>
    </rPh>
    <rPh sb="7" eb="9">
      <t>ブンヤ</t>
    </rPh>
    <rPh sb="12" eb="14">
      <t>ガイトウ</t>
    </rPh>
    <rPh sb="16" eb="18">
      <t>ケンシュウ</t>
    </rPh>
    <rPh sb="18" eb="20">
      <t>ブンヤ</t>
    </rPh>
    <rPh sb="21" eb="23">
      <t>センタク</t>
    </rPh>
    <phoneticPr fontId="2"/>
  </si>
  <si>
    <t>(7)　「幼稚園免許状講習の受講時間数」は、修了が認められた受講時間数を記入する。</t>
    <rPh sb="5" eb="8">
      <t>ヨウチエン</t>
    </rPh>
    <rPh sb="8" eb="10">
      <t>メンキョ</t>
    </rPh>
    <rPh sb="10" eb="11">
      <t>ジョウ</t>
    </rPh>
    <rPh sb="11" eb="13">
      <t>コウシュウ</t>
    </rPh>
    <rPh sb="14" eb="16">
      <t>ジュコウ</t>
    </rPh>
    <rPh sb="16" eb="18">
      <t>ジカン</t>
    </rPh>
    <rPh sb="18" eb="19">
      <t>スウ</t>
    </rPh>
    <rPh sb="23" eb="24">
      <t>ケンシュウ</t>
    </rPh>
    <rPh sb="25" eb="26">
      <t>ミト</t>
    </rPh>
    <rPh sb="30" eb="32">
      <t>ジュコウ</t>
    </rPh>
    <rPh sb="32" eb="34">
      <t>ジカン</t>
    </rPh>
    <rPh sb="34" eb="35">
      <t>スウ</t>
    </rPh>
    <rPh sb="36" eb="38">
      <t>キニュウ</t>
    </rPh>
    <phoneticPr fontId="2"/>
  </si>
  <si>
    <t>乳児保育</t>
    <rPh sb="0" eb="2">
      <t>ニュウジ</t>
    </rPh>
    <rPh sb="2" eb="4">
      <t>ホイク</t>
    </rPh>
    <phoneticPr fontId="2"/>
  </si>
  <si>
    <t>(8)　一覧の内容を確認できる資料（保育士等キャリアアップ研修修了証の写し、幼稚園教諭免許状更新講習修了証明書（履修証明書）の写し等）を施設において保管する。</t>
    <rPh sb="4" eb="6">
      <t>イチラン</t>
    </rPh>
    <rPh sb="7" eb="9">
      <t>ナイヨウ</t>
    </rPh>
    <rPh sb="10" eb="12">
      <t>カクニン</t>
    </rPh>
    <rPh sb="15" eb="17">
      <t>シリョウ</t>
    </rPh>
    <rPh sb="18" eb="22">
      <t>ホイクシトウ</t>
    </rPh>
    <rPh sb="29" eb="31">
      <t>ケンシュウ</t>
    </rPh>
    <rPh sb="31" eb="33">
      <t>シュウリョウ</t>
    </rPh>
    <rPh sb="33" eb="34">
      <t>ショウ</t>
    </rPh>
    <rPh sb="35" eb="36">
      <t>ウツ</t>
    </rPh>
    <rPh sb="38" eb="41">
      <t>ヨウチエン</t>
    </rPh>
    <rPh sb="41" eb="43">
      <t>キョウユ</t>
    </rPh>
    <rPh sb="43" eb="46">
      <t>メンキョジョウ</t>
    </rPh>
    <rPh sb="46" eb="48">
      <t>コウシン</t>
    </rPh>
    <rPh sb="48" eb="50">
      <t>コウシュウ</t>
    </rPh>
    <rPh sb="50" eb="52">
      <t>シュウリョウ</t>
    </rPh>
    <rPh sb="52" eb="55">
      <t>ショウメイショ</t>
    </rPh>
    <rPh sb="56" eb="58">
      <t>リシュウ</t>
    </rPh>
    <rPh sb="58" eb="61">
      <t>ショウメイショ</t>
    </rPh>
    <rPh sb="63" eb="64">
      <t>ウツ</t>
    </rPh>
    <rPh sb="65" eb="66">
      <t>ナド</t>
    </rPh>
    <rPh sb="68" eb="70">
      <t>シセツ</t>
    </rPh>
    <rPh sb="74" eb="76">
      <t>ホカン</t>
    </rPh>
    <phoneticPr fontId="2"/>
  </si>
  <si>
    <t>マネジメント研修（H29～R1）</t>
    <phoneticPr fontId="2"/>
  </si>
  <si>
    <t>保育実践研修（H29～R1）</t>
    <phoneticPr fontId="2"/>
  </si>
  <si>
    <t>　　（保育士等キャリアアップ研修の各分野のねらい・内容を満たし、同一分野を15時間以上修了した場合、該当分野を修了したものとみなす。）</t>
    <rPh sb="3" eb="7">
      <t>ホイクシトウ</t>
    </rPh>
    <phoneticPr fontId="2"/>
  </si>
  <si>
    <t>(6)　保育実践研修は平成29年度から令和元年度までに実施されたものに限り含めることができる。また、平成29年度から令和元年度までに実施されたマネジメント研修については専門分野に
　　 含めることができる。</t>
    <rPh sb="4" eb="6">
      <t>ホイク</t>
    </rPh>
    <rPh sb="6" eb="10">
      <t>ジッセンケンシュウ</t>
    </rPh>
    <rPh sb="11" eb="13">
      <t>ヘイセイ</t>
    </rPh>
    <rPh sb="15" eb="16">
      <t>ネン</t>
    </rPh>
    <rPh sb="16" eb="17">
      <t>ド</t>
    </rPh>
    <rPh sb="19" eb="21">
      <t>レイワ</t>
    </rPh>
    <rPh sb="21" eb="23">
      <t>ガンネン</t>
    </rPh>
    <rPh sb="23" eb="24">
      <t>ド</t>
    </rPh>
    <rPh sb="27" eb="29">
      <t>ジッシ</t>
    </rPh>
    <rPh sb="35" eb="36">
      <t>カギ</t>
    </rPh>
    <rPh sb="37" eb="38">
      <t>フク</t>
    </rPh>
    <phoneticPr fontId="2"/>
  </si>
  <si>
    <t>令和</t>
    <phoneticPr fontId="2"/>
  </si>
  <si>
    <t>備考</t>
  </si>
  <si>
    <t>施設・事業所名</t>
    <phoneticPr fontId="2"/>
  </si>
  <si>
    <t>代表者職・氏名</t>
    <rPh sb="0" eb="3">
      <t>ダイヒョウシャ</t>
    </rPh>
    <rPh sb="3" eb="4">
      <t>ショク</t>
    </rPh>
    <rPh sb="5" eb="7">
      <t>シメイ</t>
    </rPh>
    <phoneticPr fontId="2"/>
  </si>
  <si>
    <t>合計</t>
    <rPh sb="0" eb="2">
      <t>ゴウケイ</t>
    </rPh>
    <phoneticPr fontId="2"/>
  </si>
  <si>
    <t>　　 含めることができる。</t>
    <rPh sb="3" eb="4">
      <t>フク</t>
    </rPh>
    <phoneticPr fontId="2"/>
  </si>
  <si>
    <t>【留意事項】</t>
    <rPh sb="1" eb="5">
      <t>リュウイジコウ</t>
    </rPh>
    <phoneticPr fontId="2"/>
  </si>
  <si>
    <t>①乳児保育</t>
    <rPh sb="1" eb="3">
      <t>ニュウジ</t>
    </rPh>
    <rPh sb="3" eb="5">
      <t>ホイク</t>
    </rPh>
    <phoneticPr fontId="2"/>
  </si>
  <si>
    <t>④食育・アレルギー対応</t>
    <rPh sb="1" eb="3">
      <t>ショクイク</t>
    </rPh>
    <rPh sb="9" eb="11">
      <t>タイオウ</t>
    </rPh>
    <phoneticPr fontId="2"/>
  </si>
  <si>
    <t>③障害児保育</t>
    <phoneticPr fontId="2"/>
  </si>
  <si>
    <t>専門分野別研修</t>
    <rPh sb="0" eb="5">
      <t>センモンブンヤベツ</t>
    </rPh>
    <rPh sb="5" eb="7">
      <t>ケンシュウ</t>
    </rPh>
    <phoneticPr fontId="2"/>
  </si>
  <si>
    <t>第６号様式（添付書類３）</t>
    <rPh sb="0" eb="1">
      <t>ダイ</t>
    </rPh>
    <rPh sb="2" eb="3">
      <t>ゴウ</t>
    </rPh>
    <rPh sb="3" eb="5">
      <t>ヨウシキ</t>
    </rPh>
    <rPh sb="6" eb="8">
      <t>テンプ</t>
    </rPh>
    <rPh sb="8" eb="10">
      <t>ショルイ</t>
    </rPh>
    <phoneticPr fontId="2"/>
  </si>
  <si>
    <t>①都道府県</t>
    <rPh sb="1" eb="5">
      <t>トドウフケン</t>
    </rPh>
    <phoneticPr fontId="2"/>
  </si>
  <si>
    <t>②都道府県により指定を受けた機関（市町村等）</t>
    <rPh sb="1" eb="5">
      <t>トドウフケン</t>
    </rPh>
    <rPh sb="8" eb="10">
      <t>シテイ</t>
    </rPh>
    <rPh sb="11" eb="12">
      <t>ウ</t>
    </rPh>
    <rPh sb="14" eb="16">
      <t>キカン</t>
    </rPh>
    <rPh sb="17" eb="20">
      <t>シチョウソン</t>
    </rPh>
    <rPh sb="20" eb="21">
      <t>トウ</t>
    </rPh>
    <phoneticPr fontId="2"/>
  </si>
  <si>
    <t>園内研修・横浜市（区）主催研修等の
修了時間数
（単位：時間）</t>
    <rPh sb="0" eb="2">
      <t>エンナイ</t>
    </rPh>
    <rPh sb="2" eb="4">
      <t>ケンシュウ</t>
    </rPh>
    <rPh sb="5" eb="7">
      <t>ヨコハマ</t>
    </rPh>
    <rPh sb="7" eb="8">
      <t>シ</t>
    </rPh>
    <rPh sb="9" eb="10">
      <t>ク</t>
    </rPh>
    <rPh sb="11" eb="13">
      <t>シュサイ</t>
    </rPh>
    <rPh sb="13" eb="15">
      <t>ケンシュウ</t>
    </rPh>
    <rPh sb="15" eb="16">
      <t>トウ</t>
    </rPh>
    <rPh sb="18" eb="20">
      <t>シュウリョウ</t>
    </rPh>
    <rPh sb="20" eb="23">
      <t>ジカンスウ</t>
    </rPh>
    <rPh sb="25" eb="27">
      <t>タンイ</t>
    </rPh>
    <rPh sb="28" eb="30">
      <t>ジカン</t>
    </rPh>
    <phoneticPr fontId="2"/>
  </si>
  <si>
    <r>
      <t xml:space="preserve">研修分野
</t>
    </r>
    <r>
      <rPr>
        <sz val="11"/>
        <color theme="1"/>
        <rFont val="ＭＳ ゴシック"/>
        <family val="3"/>
        <charset val="128"/>
      </rPr>
      <t>※職位を入力後に選択してください</t>
    </r>
    <rPh sb="0" eb="2">
      <t>ケンシュウ</t>
    </rPh>
    <rPh sb="2" eb="4">
      <t>ブンヤ</t>
    </rPh>
    <rPh sb="6" eb="8">
      <t>ショクイ</t>
    </rPh>
    <rPh sb="9" eb="11">
      <t>ニュウリョク</t>
    </rPh>
    <rPh sb="11" eb="12">
      <t>アト</t>
    </rPh>
    <rPh sb="13" eb="15">
      <t>センタク</t>
    </rPh>
    <phoneticPr fontId="2"/>
  </si>
  <si>
    <t>実施主体</t>
    <phoneticPr fontId="2"/>
  </si>
  <si>
    <t>幼稚園教諭旧免許状更新講習・免許法認定講習</t>
  </si>
  <si>
    <t>なし_職員処遇改善費の対象者</t>
    <rPh sb="3" eb="5">
      <t>ショクイン</t>
    </rPh>
    <rPh sb="5" eb="7">
      <t>ショグウ</t>
    </rPh>
    <rPh sb="7" eb="9">
      <t>カイゼン</t>
    </rPh>
    <rPh sb="9" eb="10">
      <t>ヒ</t>
    </rPh>
    <rPh sb="11" eb="14">
      <t>タイショウシャ</t>
    </rPh>
    <phoneticPr fontId="2"/>
  </si>
  <si>
    <t>保育士等キャリアアップ研修</t>
    <phoneticPr fontId="2"/>
  </si>
  <si>
    <t>幼稚園教諭旧免許状更新講習・免許法認定講習</t>
    <phoneticPr fontId="2"/>
  </si>
  <si>
    <t>園内研修</t>
    <phoneticPr fontId="2"/>
  </si>
  <si>
    <t>横浜市（区）主催研修</t>
    <phoneticPr fontId="2"/>
  </si>
  <si>
    <t>研修名_職員処遇改善費</t>
    <phoneticPr fontId="2"/>
  </si>
  <si>
    <t>施設・事業種別</t>
    <phoneticPr fontId="2"/>
  </si>
  <si>
    <t>研修名_処遇Ⅱ</t>
    <phoneticPr fontId="2"/>
  </si>
  <si>
    <t>②幼児教育</t>
    <rPh sb="3" eb="5">
      <t>キョウイク</t>
    </rPh>
    <phoneticPr fontId="2"/>
  </si>
  <si>
    <t>⑤保健衛生・安全対策</t>
    <rPh sb="1" eb="3">
      <t>ホケン</t>
    </rPh>
    <rPh sb="3" eb="5">
      <t>エイセイ</t>
    </rPh>
    <rPh sb="6" eb="8">
      <t>アンゼン</t>
    </rPh>
    <rPh sb="8" eb="10">
      <t>タイサク</t>
    </rPh>
    <phoneticPr fontId="2"/>
  </si>
  <si>
    <t>⑥保護者支援・子育て支援</t>
    <phoneticPr fontId="2"/>
  </si>
  <si>
    <t>判定欄</t>
    <rPh sb="0" eb="2">
      <t>ハンテイ</t>
    </rPh>
    <rPh sb="2" eb="3">
      <t>ラン</t>
    </rPh>
    <phoneticPr fontId="2"/>
  </si>
  <si>
    <t>※職員処遇を兼ねる人もいるが、Ⅱの要件をみたしている段階で、市主催研修の必要がないため、選択肢なし</t>
    <rPh sb="1" eb="3">
      <t>ショクイン</t>
    </rPh>
    <rPh sb="3" eb="5">
      <t>ショグウ</t>
    </rPh>
    <rPh sb="6" eb="7">
      <t>カ</t>
    </rPh>
    <rPh sb="9" eb="10">
      <t>ヒト</t>
    </rPh>
    <rPh sb="17" eb="19">
      <t>ヨウケン</t>
    </rPh>
    <rPh sb="26" eb="28">
      <t>ダンカイ</t>
    </rPh>
    <rPh sb="30" eb="31">
      <t>シ</t>
    </rPh>
    <rPh sb="31" eb="33">
      <t>シュサイ</t>
    </rPh>
    <rPh sb="33" eb="35">
      <t>ケンシュウ</t>
    </rPh>
    <rPh sb="36" eb="38">
      <t>ヒツヨウ</t>
    </rPh>
    <rPh sb="44" eb="47">
      <t>センタクシ</t>
    </rPh>
    <phoneticPr fontId="2"/>
  </si>
  <si>
    <t>（内 園内研修）</t>
    <rPh sb="1" eb="2">
      <t>ウチ</t>
    </rPh>
    <rPh sb="3" eb="5">
      <t>エンナイ</t>
    </rPh>
    <rPh sb="5" eb="7">
      <t>ケンシュウ</t>
    </rPh>
    <phoneticPr fontId="2"/>
  </si>
  <si>
    <t>（内横浜市（区）主催研修）</t>
    <rPh sb="1" eb="2">
      <t>ウチ</t>
    </rPh>
    <rPh sb="2" eb="4">
      <t>ヨコハマ</t>
    </rPh>
    <rPh sb="4" eb="5">
      <t>シ</t>
    </rPh>
    <rPh sb="6" eb="7">
      <t>ク</t>
    </rPh>
    <rPh sb="8" eb="10">
      <t>シュサイ</t>
    </rPh>
    <rPh sb="10" eb="12">
      <t>ケンシュウ</t>
    </rPh>
    <phoneticPr fontId="2"/>
  </si>
  <si>
    <t>( )　処遇改善等加算Ⅱと職員処遇改善費の両方の対象者の「職位」は、処遇改善等加算Ⅱにおける任命によるものを選択する。</t>
    <rPh sb="4" eb="6">
      <t>ショグウ</t>
    </rPh>
    <rPh sb="6" eb="11">
      <t>カイゼントウカサン</t>
    </rPh>
    <rPh sb="13" eb="20">
      <t>ショクインショグウカイゼンヒ</t>
    </rPh>
    <rPh sb="21" eb="23">
      <t>リョウホウ</t>
    </rPh>
    <rPh sb="24" eb="27">
      <t>タイショウシャ</t>
    </rPh>
    <rPh sb="29" eb="31">
      <t>ショクイ</t>
    </rPh>
    <rPh sb="34" eb="36">
      <t>ショグウ</t>
    </rPh>
    <rPh sb="36" eb="41">
      <t>カイゼントウカサン</t>
    </rPh>
    <rPh sb="46" eb="48">
      <t>ニンメイ</t>
    </rPh>
    <rPh sb="54" eb="56">
      <t>センタク</t>
    </rPh>
    <phoneticPr fontId="2"/>
  </si>
  <si>
    <t>A</t>
    <phoneticPr fontId="2"/>
  </si>
  <si>
    <t>B</t>
    <phoneticPr fontId="2"/>
  </si>
  <si>
    <t>C</t>
    <phoneticPr fontId="2"/>
  </si>
  <si>
    <t>処遇Ⅱ対象分野数</t>
    <rPh sb="0" eb="2">
      <t>ショグウ</t>
    </rPh>
    <rPh sb="3" eb="5">
      <t>タイショウ</t>
    </rPh>
    <rPh sb="5" eb="8">
      <t>ブンヤスウ</t>
    </rPh>
    <phoneticPr fontId="2"/>
  </si>
  <si>
    <t>職員処遇改善費対象時間数
（単位：時間）</t>
    <rPh sb="0" eb="4">
      <t>ショクインショグウ</t>
    </rPh>
    <rPh sb="4" eb="7">
      <t>カイゼンヒ</t>
    </rPh>
    <rPh sb="7" eb="9">
      <t>タイショウ</t>
    </rPh>
    <rPh sb="9" eb="12">
      <t>ジカンスウ</t>
    </rPh>
    <phoneticPr fontId="2"/>
  </si>
  <si>
    <t>R5</t>
    <phoneticPr fontId="2"/>
  </si>
  <si>
    <t>R6</t>
    <phoneticPr fontId="2"/>
  </si>
  <si>
    <t>R7</t>
    <phoneticPr fontId="2"/>
  </si>
  <si>
    <t>R8</t>
    <phoneticPr fontId="2"/>
  </si>
  <si>
    <t>R9～</t>
    <phoneticPr fontId="2"/>
  </si>
  <si>
    <t>研修種別</t>
    <rPh sb="2" eb="4">
      <t>シュベツ</t>
    </rPh>
    <phoneticPr fontId="2"/>
  </si>
  <si>
    <t>⑧マネジメント研修
(H29～R1)</t>
    <phoneticPr fontId="2"/>
  </si>
  <si>
    <t>⑦保育実践研修(H29～R1)</t>
    <phoneticPr fontId="2"/>
  </si>
  <si>
    <t>年度　研修受講履歴一覧　集計表（保育所・地域型保育事業所）</t>
    <rPh sb="12" eb="15">
      <t>シュウケイヒョウ</t>
    </rPh>
    <phoneticPr fontId="2"/>
  </si>
  <si>
    <t>年度　研修受講履歴一覧　名簿（保育所・地域型保育事業所）</t>
    <rPh sb="12" eb="14">
      <t>メイボ</t>
    </rPh>
    <phoneticPr fontId="2"/>
  </si>
  <si>
    <t>幼稚園又は認定こども園に勤務していた者</t>
    <rPh sb="0" eb="3">
      <t>ヨウチエン</t>
    </rPh>
    <rPh sb="3" eb="4">
      <t>マタ</t>
    </rPh>
    <rPh sb="5" eb="7">
      <t>ニンテイ</t>
    </rPh>
    <rPh sb="10" eb="11">
      <t>エン</t>
    </rPh>
    <rPh sb="12" eb="14">
      <t>キンム</t>
    </rPh>
    <rPh sb="18" eb="19">
      <t>モノ</t>
    </rPh>
    <phoneticPr fontId="2"/>
  </si>
  <si>
    <t>その他</t>
    <rPh sb="2" eb="3">
      <t>タ</t>
    </rPh>
    <phoneticPr fontId="2"/>
  </si>
  <si>
    <t>×</t>
  </si>
  <si>
    <t>①都道府県又は市町村（教育委員会を含む。）</t>
    <phoneticPr fontId="2"/>
  </si>
  <si>
    <t>②幼稚園関係団体又は認定こども園関係団体のうち、都道府県が適当と認めた者</t>
    <phoneticPr fontId="2"/>
  </si>
  <si>
    <t>③大学等</t>
    <phoneticPr fontId="2"/>
  </si>
  <si>
    <t>④その他都道府県が適当と認めた者</t>
    <phoneticPr fontId="2"/>
  </si>
  <si>
    <t>⑤園内における研修を企画・実施する幼稚園又は認定こども園</t>
    <phoneticPr fontId="2"/>
  </si>
  <si>
    <t>⑥保育士等キャリアアップ研修</t>
    <rPh sb="1" eb="5">
      <t>ホイクシトウ</t>
    </rPh>
    <rPh sb="12" eb="14">
      <t>ケンシュウ</t>
    </rPh>
    <phoneticPr fontId="2"/>
  </si>
  <si>
    <t>実施主体(保育士等キャリアアップ研修）</t>
    <rPh sb="0" eb="2">
      <t>ジッシ</t>
    </rPh>
    <rPh sb="2" eb="4">
      <t>シュタイ</t>
    </rPh>
    <rPh sb="5" eb="9">
      <t>ホイクシトウ</t>
    </rPh>
    <rPh sb="16" eb="18">
      <t>ケンシュウ</t>
    </rPh>
    <phoneticPr fontId="2"/>
  </si>
  <si>
    <t>実施主体（幼稚園・認定こども園）</t>
    <rPh sb="0" eb="2">
      <t>ジッシ</t>
    </rPh>
    <rPh sb="2" eb="4">
      <t>シュタイ</t>
    </rPh>
    <rPh sb="5" eb="8">
      <t>ヨウチエン</t>
    </rPh>
    <rPh sb="9" eb="11">
      <t>ニンテイ</t>
    </rPh>
    <rPh sb="14" eb="15">
      <t>エン</t>
    </rPh>
    <phoneticPr fontId="2"/>
  </si>
  <si>
    <t>(3)　保育実践研修は平成29年度から令和元年度までに実施されたものに限り含めることができる。また、平成29年度から令和元年度までに実施されたマネジメント研修については専門分野に</t>
    <phoneticPr fontId="2"/>
  </si>
  <si>
    <t>(4)　研修受講履歴一覧の内容を確認できる資料（保育士等キャリアアップ研修修了証の写等）を施設において保管する。</t>
    <phoneticPr fontId="2"/>
  </si>
  <si>
    <t>(2)　幼稚園又は認定こども園に勤務していた者は幼稚園教育要領等を踏まえて教育の質を高めるための知識・技術の向上を目的とした研修を15時間以上受講していた場合、１分野修了とできる。</t>
    <rPh sb="4" eb="8">
      <t>ヨウチエンマタ</t>
    </rPh>
    <rPh sb="9" eb="11">
      <t>ニンテイ</t>
    </rPh>
    <rPh sb="14" eb="15">
      <t>エン</t>
    </rPh>
    <rPh sb="16" eb="18">
      <t>キンム</t>
    </rPh>
    <rPh sb="22" eb="23">
      <t>モノ</t>
    </rPh>
    <rPh sb="24" eb="32">
      <t>ヨウチエンキョウイクヨウリョウトウ</t>
    </rPh>
    <rPh sb="33" eb="34">
      <t>フ</t>
    </rPh>
    <rPh sb="37" eb="39">
      <t>キョウイク</t>
    </rPh>
    <rPh sb="40" eb="41">
      <t>シツ</t>
    </rPh>
    <rPh sb="42" eb="43">
      <t>タカ</t>
    </rPh>
    <rPh sb="48" eb="50">
      <t>チシキ</t>
    </rPh>
    <rPh sb="51" eb="53">
      <t>ギジュツ</t>
    </rPh>
    <rPh sb="54" eb="56">
      <t>コウジョウ</t>
    </rPh>
    <rPh sb="57" eb="59">
      <t>モクテキ</t>
    </rPh>
    <rPh sb="62" eb="64">
      <t>ケンシュウ</t>
    </rPh>
    <rPh sb="67" eb="71">
      <t>ジカンイジョウ</t>
    </rPh>
    <rPh sb="71" eb="73">
      <t>ジュコウ</t>
    </rPh>
    <rPh sb="77" eb="79">
      <t>バアイ</t>
    </rPh>
    <rPh sb="81" eb="83">
      <t>ブンヤ</t>
    </rPh>
    <rPh sb="83" eb="85">
      <t>シュウリョウ</t>
    </rPh>
    <phoneticPr fontId="2"/>
  </si>
  <si>
    <t>(1)　「修了年月日」は、研修修了証の年月日又は研修を受講した年月日を記入する。</t>
    <rPh sb="5" eb="7">
      <t>シュウリョウ</t>
    </rPh>
    <rPh sb="7" eb="10">
      <t>ネンガッピ</t>
    </rPh>
    <rPh sb="13" eb="15">
      <t>ケンシュウ</t>
    </rPh>
    <rPh sb="15" eb="17">
      <t>シュウリョウ</t>
    </rPh>
    <rPh sb="17" eb="18">
      <t>ショウ</t>
    </rPh>
    <rPh sb="19" eb="22">
      <t>ネンガッピ</t>
    </rPh>
    <rPh sb="22" eb="23">
      <t>マタ</t>
    </rPh>
    <rPh sb="24" eb="26">
      <t>ケンシュウ</t>
    </rPh>
    <rPh sb="27" eb="29">
      <t>ジュコウ</t>
    </rPh>
    <rPh sb="31" eb="34">
      <t>ネンガッピ</t>
    </rPh>
    <rPh sb="35" eb="37">
      <t>キニュウ</t>
    </rPh>
    <phoneticPr fontId="2"/>
  </si>
  <si>
    <t>　　 できるだけ速やかに保育士等キャリアアップ研修の受講をお願いします。</t>
    <rPh sb="8" eb="9">
      <t>スミ</t>
    </rPh>
    <rPh sb="12" eb="16">
      <t>ホイクシトウ</t>
    </rPh>
    <rPh sb="23" eb="25">
      <t>ケンシュウ</t>
    </rPh>
    <rPh sb="26" eb="28">
      <t>ジュコウ</t>
    </rPh>
    <rPh sb="30" eb="31">
      <t>ネガ</t>
    </rPh>
    <phoneticPr fontId="2"/>
  </si>
  <si>
    <t>修了年月日
(例:R2.6.1)</t>
    <rPh sb="0" eb="2">
      <t>シュウリョウ</t>
    </rPh>
    <rPh sb="2" eb="5">
      <t>ネンガッピ</t>
    </rPh>
    <rPh sb="4" eb="5">
      <t>ビ</t>
    </rPh>
    <rPh sb="7" eb="8">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</si>
</sst>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0.0&quot;時間&quot;"/>
    <numFmt numFmtId="179" formatCode="0&quot;分野&quot;"/>
  </numFmts>
  <fonts count="22">
    <font>
      <sz val="11"/>
      <color theme="1"/>
      <name val="ＭＳ Ｐゴシック"/>
      <family val="3"/>
      <charset val="128"/>
    </font>
    <font>
      <sz val="11"/>
      <color theme="1"/>
      <name val="ＭＳ ゴシック"/>
      <family val="3"/>
      <charset val="128"/>
    </font>
    <font>
      <sz val="6"/>
      <name val="ＭＳ Ｐゴシック"/>
      <family val="3"/>
      <charset val="128"/>
    </font>
    <font>
      <sz val="18"/>
      <color theme="1"/>
      <name val="ＭＳ ゴシック"/>
      <family val="3"/>
      <charset val="128"/>
    </font>
    <font>
      <sz val="18"/>
      <color theme="1"/>
      <name val="ＭＳ Ｐゴシック"/>
      <family val="3"/>
      <charset val="128"/>
    </font>
    <font>
      <sz val="14"/>
      <color theme="1"/>
      <name val="ＭＳ ゴシック"/>
      <family val="3"/>
      <charset val="128"/>
    </font>
    <font>
      <sz val="14"/>
      <name val="ＭＳ ゴシック"/>
      <family val="3"/>
      <charset val="128"/>
    </font>
    <font>
      <sz val="12"/>
      <color theme="1"/>
      <name val="ＭＳ ゴシック"/>
      <family val="3"/>
      <charset val="128"/>
    </font>
    <font>
      <sz val="12"/>
      <name val="ＭＳ ゴシック"/>
      <family val="3"/>
      <charset val="128"/>
    </font>
    <font>
      <sz val="11"/>
      <color indexed="81"/>
      <name val="メイリオ"/>
      <family val="3"/>
      <charset val="128"/>
    </font>
    <font>
      <sz val="12"/>
      <color theme="1"/>
      <name val="ＭＳ Ｐゴシック"/>
      <family val="3"/>
      <charset val="128"/>
    </font>
    <font>
      <sz val="16"/>
      <color theme="1"/>
      <name val="ＭＳ Ｐゴシック"/>
      <family val="3"/>
      <charset val="128"/>
    </font>
    <font>
      <sz val="20"/>
      <color theme="1"/>
      <name val="ＭＳ Ｐゴシック"/>
      <family val="3"/>
      <charset val="128"/>
    </font>
    <font>
      <sz val="16"/>
      <color theme="1"/>
      <name val="ＭＳ ゴシック"/>
      <family val="3"/>
      <charset val="128"/>
    </font>
    <font>
      <sz val="16"/>
      <name val="ＭＳ ゴシック"/>
      <family val="3"/>
      <charset val="128"/>
    </font>
    <font>
      <sz val="14"/>
      <color theme="1"/>
      <name val="ＭＳ Ｐゴシック"/>
      <family val="3"/>
      <charset val="128"/>
    </font>
    <font>
      <sz val="9"/>
      <color indexed="81"/>
      <name val="MS P ゴシック"/>
      <family val="3"/>
      <charset val="128"/>
    </font>
    <font>
      <b/>
      <sz val="9"/>
      <color indexed="81"/>
      <name val="MS P ゴシック"/>
      <family val="3"/>
      <charset val="128"/>
    </font>
    <font>
      <sz val="14"/>
      <color rgb="FF333333"/>
      <name val="Arial"/>
      <family val="2"/>
    </font>
    <font>
      <sz val="9"/>
      <color theme="1"/>
      <name val="ＭＳ ゴシック"/>
      <family val="3"/>
      <charset val="128"/>
    </font>
    <font>
      <sz val="12"/>
      <color theme="0" tint="-0.34998626667073579"/>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0.499984740745262"/>
        <bgColor indexed="64"/>
      </patternFill>
    </fill>
  </fills>
  <borders count="60">
    <border>
      <left/>
      <right/>
      <top/>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medium">
        <color indexed="64"/>
      </right>
      <top style="thin">
        <color auto="1"/>
      </top>
      <bottom style="medium">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medium">
        <color indexed="64"/>
      </right>
      <top style="double">
        <color indexed="64"/>
      </top>
      <bottom style="thin">
        <color auto="1"/>
      </bottom>
      <diagonal/>
    </border>
    <border>
      <left style="medium">
        <color indexed="64"/>
      </left>
      <right/>
      <top style="medium">
        <color indexed="64"/>
      </top>
      <bottom style="thin">
        <color auto="1"/>
      </bottom>
      <diagonal/>
    </border>
    <border>
      <left/>
      <right style="thin">
        <color auto="1"/>
      </right>
      <top/>
      <bottom style="thin">
        <color auto="1"/>
      </bottom>
      <diagonal/>
    </border>
    <border>
      <left/>
      <right style="medium">
        <color indexed="64"/>
      </right>
      <top style="thin">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thin">
        <color auto="1"/>
      </bottom>
      <diagonal/>
    </border>
    <border>
      <left/>
      <right/>
      <top style="thin">
        <color auto="1"/>
      </top>
      <bottom style="medium">
        <color indexed="64"/>
      </bottom>
      <diagonal/>
    </border>
    <border>
      <left/>
      <right/>
      <top style="medium">
        <color indexed="64"/>
      </top>
      <bottom/>
      <diagonal/>
    </border>
    <border>
      <left style="medium">
        <color indexed="64"/>
      </left>
      <right/>
      <top style="thin">
        <color auto="1"/>
      </top>
      <bottom style="thin">
        <color auto="1"/>
      </bottom>
      <diagonal/>
    </border>
    <border>
      <left style="thin">
        <color auto="1"/>
      </left>
      <right/>
      <top/>
      <bottom style="thin">
        <color indexed="64"/>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alignment vertical="center"/>
    </xf>
    <xf numFmtId="0" fontId="21" fillId="0" borderId="0">
      <alignment vertical="center"/>
    </xf>
  </cellStyleXfs>
  <cellXfs count="264">
    <xf numFmtId="0" fontId="0" fillId="0" borderId="0" xfId="0">
      <alignment vertical="center"/>
    </xf>
    <xf numFmtId="0" fontId="1" fillId="2" borderId="0" xfId="0" applyFont="1" applyFill="1">
      <alignment vertical="center"/>
    </xf>
    <xf numFmtId="0" fontId="1" fillId="0" borderId="0" xfId="0" applyFont="1" applyFill="1">
      <alignment vertical="center"/>
    </xf>
    <xf numFmtId="0" fontId="5" fillId="2" borderId="0" xfId="0" applyFont="1" applyFill="1">
      <alignment vertical="center"/>
    </xf>
    <xf numFmtId="0" fontId="1" fillId="2" borderId="0" xfId="0" applyFont="1" applyFill="1" applyAlignment="1">
      <alignment horizontal="right" vertical="center"/>
    </xf>
    <xf numFmtId="0" fontId="1" fillId="2" borderId="0" xfId="0" applyFont="1" applyFill="1" applyBorder="1">
      <alignment vertical="center"/>
    </xf>
    <xf numFmtId="0" fontId="5" fillId="0" borderId="0" xfId="0" applyFont="1" applyFill="1">
      <alignment vertical="center"/>
    </xf>
    <xf numFmtId="0" fontId="5" fillId="2" borderId="0" xfId="0" applyFont="1" applyFill="1" applyAlignment="1">
      <alignment horizontal="right" vertical="center"/>
    </xf>
    <xf numFmtId="0" fontId="5" fillId="2" borderId="1" xfId="0" applyFont="1" applyFill="1" applyBorder="1" applyAlignment="1">
      <alignment horizontal="right" vertical="center"/>
    </xf>
    <xf numFmtId="0" fontId="5" fillId="3" borderId="2" xfId="0" applyFont="1" applyFill="1" applyBorder="1" applyAlignment="1">
      <alignment horizontal="center" vertical="center"/>
    </xf>
    <xf numFmtId="0" fontId="5" fillId="2" borderId="3" xfId="0" applyFont="1" applyFill="1" applyBorder="1">
      <alignment vertical="center"/>
    </xf>
    <xf numFmtId="0" fontId="5" fillId="2" borderId="0" xfId="0" applyFont="1" applyFill="1" applyBorder="1">
      <alignment vertical="center"/>
    </xf>
    <xf numFmtId="0" fontId="5" fillId="2" borderId="4" xfId="0" applyFont="1" applyFill="1" applyBorder="1" applyAlignment="1">
      <alignment horizontal="right" vertical="center"/>
    </xf>
    <xf numFmtId="0" fontId="5" fillId="3" borderId="7" xfId="0" applyFont="1" applyFill="1" applyBorder="1" applyAlignment="1">
      <alignment horizontal="center" vertical="center" shrinkToFit="1"/>
    </xf>
    <xf numFmtId="0" fontId="5" fillId="2" borderId="0" xfId="0" applyFont="1" applyFill="1" applyBorder="1" applyAlignment="1">
      <alignment horizontal="center" vertical="center"/>
    </xf>
    <xf numFmtId="0" fontId="5" fillId="2" borderId="4" xfId="0" applyFont="1" applyFill="1" applyBorder="1" applyAlignment="1">
      <alignment horizontal="right" vertical="center" shrinkToFit="1"/>
    </xf>
    <xf numFmtId="0" fontId="6" fillId="2" borderId="0" xfId="0" applyFont="1" applyFill="1" applyBorder="1" applyAlignment="1">
      <alignment horizontal="center" vertical="center" shrinkToFit="1"/>
    </xf>
    <xf numFmtId="0" fontId="5" fillId="2" borderId="8" xfId="0" applyFont="1" applyFill="1" applyBorder="1" applyAlignment="1">
      <alignment horizontal="right" vertical="center"/>
    </xf>
    <xf numFmtId="0" fontId="5" fillId="3" borderId="9" xfId="0" applyFont="1" applyFill="1" applyBorder="1" applyAlignment="1">
      <alignment horizontal="center" vertical="center" shrinkToFit="1"/>
    </xf>
    <xf numFmtId="0" fontId="7" fillId="2" borderId="0" xfId="0" applyFont="1" applyFill="1" applyAlignment="1">
      <alignment horizontal="right" vertical="center"/>
    </xf>
    <xf numFmtId="0" fontId="7" fillId="2" borderId="0" xfId="0" applyFont="1" applyFill="1" applyBorder="1">
      <alignment vertical="center"/>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5" xfId="0" applyFont="1" applyFill="1" applyBorder="1" applyAlignment="1">
      <alignment horizontal="center" vertical="center" wrapText="1"/>
    </xf>
    <xf numFmtId="57" fontId="7" fillId="3" borderId="13" xfId="0" applyNumberFormat="1" applyFont="1" applyFill="1" applyBorder="1">
      <alignment vertical="center"/>
    </xf>
    <xf numFmtId="0" fontId="7" fillId="3" borderId="5" xfId="0" applyFont="1" applyFill="1" applyBorder="1">
      <alignment vertical="center"/>
    </xf>
    <xf numFmtId="176" fontId="7" fillId="3" borderId="11" xfId="0" applyNumberFormat="1" applyFont="1" applyFill="1" applyBorder="1" applyAlignment="1">
      <alignment horizontal="center" vertical="center"/>
    </xf>
    <xf numFmtId="0" fontId="7" fillId="3" borderId="16" xfId="0" applyFont="1" applyFill="1" applyBorder="1" applyAlignment="1">
      <alignment vertical="center" shrinkToFit="1"/>
    </xf>
    <xf numFmtId="0" fontId="7" fillId="3" borderId="13" xfId="0" applyFont="1" applyFill="1" applyBorder="1" applyAlignment="1">
      <alignment horizontal="center" vertical="center"/>
    </xf>
    <xf numFmtId="0" fontId="7" fillId="2" borderId="5" xfId="0" applyFont="1" applyFill="1" applyBorder="1">
      <alignment vertical="center"/>
    </xf>
    <xf numFmtId="0" fontId="1" fillId="0" borderId="0" xfId="0" applyFont="1">
      <alignment vertical="center"/>
    </xf>
    <xf numFmtId="0" fontId="7" fillId="3" borderId="17" xfId="0" applyFont="1" applyFill="1" applyBorder="1" applyAlignment="1">
      <alignment vertical="center" shrinkToFit="1"/>
    </xf>
    <xf numFmtId="0" fontId="7" fillId="3" borderId="5" xfId="0" applyFont="1" applyFill="1" applyBorder="1" applyAlignment="1">
      <alignment vertical="center" wrapText="1"/>
    </xf>
    <xf numFmtId="0" fontId="7" fillId="3" borderId="5" xfId="0" applyFont="1" applyFill="1" applyBorder="1" applyAlignment="1">
      <alignment vertical="center" shrinkToFit="1"/>
    </xf>
    <xf numFmtId="0" fontId="7" fillId="3" borderId="13" xfId="0" applyFont="1" applyFill="1" applyBorder="1">
      <alignment vertical="center"/>
    </xf>
    <xf numFmtId="0" fontId="1" fillId="0" borderId="0" xfId="0" applyFont="1" applyFill="1" applyAlignment="1">
      <alignment horizontal="center" vertical="center"/>
    </xf>
    <xf numFmtId="0" fontId="5" fillId="0" borderId="18" xfId="0" applyFont="1" applyFill="1" applyBorder="1" applyAlignment="1">
      <alignment horizontal="center" vertical="center"/>
    </xf>
    <xf numFmtId="0" fontId="7" fillId="3" borderId="19" xfId="0" applyFont="1" applyFill="1" applyBorder="1">
      <alignment vertical="center"/>
    </xf>
    <xf numFmtId="0" fontId="7" fillId="3" borderId="18" xfId="0" applyFont="1" applyFill="1" applyBorder="1">
      <alignment vertical="center"/>
    </xf>
    <xf numFmtId="176" fontId="7" fillId="3" borderId="20" xfId="0" applyNumberFormat="1" applyFont="1" applyFill="1" applyBorder="1" applyAlignment="1">
      <alignment horizontal="center" vertical="center"/>
    </xf>
    <xf numFmtId="0" fontId="7" fillId="3" borderId="21" xfId="0" applyFont="1" applyFill="1" applyBorder="1" applyAlignment="1">
      <alignment vertical="center" shrinkToFit="1"/>
    </xf>
    <xf numFmtId="0" fontId="7" fillId="2" borderId="18" xfId="0" applyFont="1" applyFill="1" applyBorder="1">
      <alignment vertical="center"/>
    </xf>
    <xf numFmtId="0" fontId="7" fillId="2" borderId="26" xfId="0" applyFont="1" applyFill="1" applyBorder="1">
      <alignment vertical="center"/>
    </xf>
    <xf numFmtId="0" fontId="7" fillId="2" borderId="13" xfId="0" applyFont="1" applyFill="1" applyBorder="1">
      <alignment vertical="center"/>
    </xf>
    <xf numFmtId="0" fontId="7" fillId="2" borderId="0" xfId="0" applyFont="1" applyFill="1">
      <alignment vertical="center"/>
    </xf>
    <xf numFmtId="0" fontId="8" fillId="2" borderId="0" xfId="0" applyFont="1" applyFill="1">
      <alignment vertical="center"/>
    </xf>
    <xf numFmtId="0" fontId="7" fillId="0" borderId="0" xfId="0" applyFont="1" applyFill="1">
      <alignment vertical="center"/>
    </xf>
    <xf numFmtId="0" fontId="8" fillId="0" borderId="0" xfId="0" applyFont="1" applyFill="1">
      <alignment vertical="center"/>
    </xf>
    <xf numFmtId="0" fontId="1" fillId="0" borderId="5" xfId="0" applyFont="1" applyFill="1" applyBorder="1">
      <alignment vertical="center"/>
    </xf>
    <xf numFmtId="0" fontId="1" fillId="4" borderId="5" xfId="0" applyFont="1" applyFill="1" applyBorder="1" applyAlignment="1">
      <alignment horizontal="center" vertical="center"/>
    </xf>
    <xf numFmtId="0" fontId="1" fillId="0" borderId="5" xfId="0" applyFont="1" applyFill="1" applyBorder="1" applyAlignment="1">
      <alignment horizontal="left" vertical="center"/>
    </xf>
    <xf numFmtId="177" fontId="8" fillId="2" borderId="0" xfId="0" applyNumberFormat="1" applyFont="1" applyFill="1">
      <alignment vertical="center"/>
    </xf>
    <xf numFmtId="177" fontId="7" fillId="2" borderId="0" xfId="0" applyNumberFormat="1" applyFont="1" applyFill="1">
      <alignment vertical="center"/>
    </xf>
    <xf numFmtId="0" fontId="0" fillId="2" borderId="0" xfId="0" applyFill="1" applyAlignment="1" applyProtection="1">
      <alignment vertical="center"/>
      <protection locked="0"/>
    </xf>
    <xf numFmtId="0" fontId="4" fillId="2" borderId="0" xfId="0" applyFont="1" applyFill="1" applyAlignment="1" applyProtection="1">
      <alignment horizontal="right" vertical="center"/>
      <protection locked="0"/>
    </xf>
    <xf numFmtId="0" fontId="4" fillId="2" borderId="0" xfId="0" applyFont="1" applyFill="1" applyAlignment="1" applyProtection="1">
      <alignment vertical="center"/>
      <protection locked="0"/>
    </xf>
    <xf numFmtId="0" fontId="13" fillId="2" borderId="5" xfId="0" applyFont="1" applyFill="1" applyBorder="1" applyAlignment="1">
      <alignment horizontal="center" vertical="center"/>
    </xf>
    <xf numFmtId="0" fontId="14" fillId="2"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2" borderId="0" xfId="0" applyFont="1" applyFill="1">
      <alignment vertical="center"/>
    </xf>
    <xf numFmtId="0" fontId="13" fillId="0" borderId="0" xfId="0" applyFont="1" applyFill="1">
      <alignment vertical="center"/>
    </xf>
    <xf numFmtId="0" fontId="13" fillId="0" borderId="5"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4" fillId="2" borderId="0" xfId="0" applyFont="1" applyFill="1">
      <alignment vertical="center"/>
    </xf>
    <xf numFmtId="0" fontId="10" fillId="2" borderId="0" xfId="0" applyFont="1" applyFill="1" applyAlignment="1" applyProtection="1">
      <alignment vertical="center"/>
      <protection locked="0"/>
    </xf>
    <xf numFmtId="177" fontId="7" fillId="0" borderId="0" xfId="0" applyNumberFormat="1" applyFont="1" applyFill="1">
      <alignment vertical="center"/>
    </xf>
    <xf numFmtId="177" fontId="13" fillId="2" borderId="1" xfId="0" applyNumberFormat="1" applyFont="1" applyFill="1" applyBorder="1" applyAlignment="1">
      <alignment horizontal="right" vertical="center"/>
    </xf>
    <xf numFmtId="0" fontId="0" fillId="2" borderId="0" xfId="0" applyFill="1" applyAlignment="1" applyProtection="1">
      <alignment horizontal="right" vertical="top"/>
      <protection locked="0"/>
    </xf>
    <xf numFmtId="0" fontId="13" fillId="2" borderId="0" xfId="0" applyFont="1" applyFill="1" applyAlignment="1" applyProtection="1">
      <alignment horizontal="left" vertical="center"/>
      <protection locked="0"/>
    </xf>
    <xf numFmtId="0" fontId="13" fillId="2" borderId="14" xfId="0" applyFont="1" applyFill="1" applyBorder="1" applyAlignment="1">
      <alignment horizontal="center" vertical="center" wrapText="1"/>
    </xf>
    <xf numFmtId="0" fontId="5" fillId="2" borderId="31" xfId="0" applyFont="1" applyFill="1" applyBorder="1" applyAlignment="1">
      <alignment horizontal="right" vertical="center" shrinkToFit="1"/>
    </xf>
    <xf numFmtId="177" fontId="13" fillId="2" borderId="0" xfId="0" applyNumberFormat="1" applyFont="1" applyFill="1" applyBorder="1" applyAlignment="1">
      <alignment horizontal="right" vertical="center"/>
    </xf>
    <xf numFmtId="0" fontId="1" fillId="2" borderId="14" xfId="0" applyFont="1" applyFill="1" applyBorder="1" applyAlignment="1">
      <alignment horizontal="center" vertical="center" wrapText="1"/>
    </xf>
    <xf numFmtId="0" fontId="13" fillId="0" borderId="17"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177" fontId="7" fillId="0" borderId="13"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vertical="center" wrapText="1" shrinkToFit="1"/>
      <protection locked="0"/>
    </xf>
    <xf numFmtId="0" fontId="7" fillId="0" borderId="5" xfId="0" applyFont="1" applyFill="1" applyBorder="1" applyAlignment="1" applyProtection="1">
      <alignment vertical="center" shrinkToFit="1"/>
      <protection locked="0"/>
    </xf>
    <xf numFmtId="176" fontId="7" fillId="0" borderId="11" xfId="0" applyNumberFormat="1"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7" fillId="2" borderId="13" xfId="0" applyFont="1" applyFill="1" applyBorder="1" applyProtection="1">
      <alignment vertical="center"/>
      <protection locked="0"/>
    </xf>
    <xf numFmtId="0" fontId="7" fillId="0" borderId="17" xfId="0" applyFont="1" applyFill="1" applyBorder="1" applyAlignment="1" applyProtection="1">
      <alignment horizontal="center" vertical="center" shrinkToFit="1"/>
      <protection locked="0"/>
    </xf>
    <xf numFmtId="177" fontId="7" fillId="0" borderId="19" xfId="0" applyNumberFormat="1" applyFont="1" applyFill="1" applyBorder="1" applyAlignment="1" applyProtection="1">
      <alignment horizontal="center" vertical="center"/>
      <protection locked="0"/>
    </xf>
    <xf numFmtId="0" fontId="7" fillId="0" borderId="18" xfId="0" applyFont="1" applyFill="1" applyBorder="1" applyAlignment="1" applyProtection="1">
      <alignment vertical="center" shrinkToFit="1"/>
      <protection locked="0"/>
    </xf>
    <xf numFmtId="176" fontId="7" fillId="0" borderId="20" xfId="0" applyNumberFormat="1" applyFont="1" applyFill="1" applyBorder="1" applyAlignment="1" applyProtection="1">
      <alignment horizontal="center" vertical="center" shrinkToFit="1"/>
      <protection locked="0"/>
    </xf>
    <xf numFmtId="0" fontId="7" fillId="2" borderId="19" xfId="0" applyFont="1" applyFill="1" applyBorder="1" applyProtection="1">
      <alignment vertical="center"/>
      <protection locked="0"/>
    </xf>
    <xf numFmtId="0" fontId="7" fillId="0" borderId="32" xfId="0" applyFont="1" applyFill="1" applyBorder="1" applyAlignment="1" applyProtection="1">
      <alignment horizontal="center" vertical="center" shrinkToFit="1"/>
      <protection locked="0"/>
    </xf>
    <xf numFmtId="0" fontId="5" fillId="2" borderId="0" xfId="0" applyFont="1" applyFill="1" applyAlignment="1">
      <alignment vertical="center" shrinkToFit="1"/>
    </xf>
    <xf numFmtId="0" fontId="7" fillId="2" borderId="0" xfId="0" applyFont="1" applyFill="1" applyAlignment="1">
      <alignment horizontal="right" vertical="center" shrinkToFit="1"/>
    </xf>
    <xf numFmtId="0" fontId="7" fillId="2" borderId="0" xfId="0" applyFont="1" applyFill="1" applyAlignment="1">
      <alignment vertical="center" shrinkToFit="1"/>
    </xf>
    <xf numFmtId="0" fontId="8" fillId="2" borderId="0" xfId="0" applyFont="1" applyFill="1" applyAlignment="1">
      <alignment vertical="center" shrinkToFit="1"/>
    </xf>
    <xf numFmtId="0" fontId="1" fillId="0" borderId="0" xfId="0" applyFont="1" applyFill="1" applyAlignment="1">
      <alignment vertical="center" shrinkToFit="1"/>
    </xf>
    <xf numFmtId="0" fontId="1" fillId="0" borderId="5" xfId="0" applyFont="1" applyBorder="1">
      <alignment vertical="center"/>
    </xf>
    <xf numFmtId="0" fontId="1" fillId="4" borderId="5" xfId="0" applyFont="1" applyFill="1" applyBorder="1">
      <alignment vertical="center"/>
    </xf>
    <xf numFmtId="178" fontId="7" fillId="0" borderId="16" xfId="0" applyNumberFormat="1" applyFont="1" applyFill="1" applyBorder="1" applyAlignment="1" applyProtection="1">
      <alignment horizontal="center" vertical="center"/>
      <protection locked="0"/>
    </xf>
    <xf numFmtId="178" fontId="7" fillId="0" borderId="17" xfId="0" applyNumberFormat="1" applyFont="1" applyFill="1" applyBorder="1" applyAlignment="1" applyProtection="1">
      <alignment horizontal="center" vertical="center"/>
      <protection locked="0"/>
    </xf>
    <xf numFmtId="178" fontId="11" fillId="2" borderId="33" xfId="0" applyNumberFormat="1" applyFont="1" applyFill="1" applyBorder="1" applyAlignment="1" applyProtection="1">
      <alignment horizontal="center" vertical="center"/>
    </xf>
    <xf numFmtId="0" fontId="18" fillId="0" borderId="0" xfId="0" applyFont="1">
      <alignment vertical="center"/>
    </xf>
    <xf numFmtId="0" fontId="0" fillId="0" borderId="0" xfId="0" applyAlignment="1">
      <alignment vertical="center" wrapText="1"/>
    </xf>
    <xf numFmtId="0" fontId="1" fillId="0" borderId="0" xfId="0" applyFont="1" applyFill="1" applyBorder="1" applyAlignment="1">
      <alignment vertical="center" wrapText="1"/>
    </xf>
    <xf numFmtId="0" fontId="19" fillId="2" borderId="33" xfId="0" applyFont="1" applyFill="1" applyBorder="1" applyAlignment="1" applyProtection="1">
      <alignment horizontal="right" vertical="center"/>
    </xf>
    <xf numFmtId="179" fontId="13" fillId="2" borderId="33" xfId="0" applyNumberFormat="1" applyFont="1" applyFill="1" applyBorder="1" applyAlignment="1" applyProtection="1">
      <alignment horizontal="center" vertical="center"/>
    </xf>
    <xf numFmtId="0" fontId="1" fillId="2" borderId="0" xfId="0" applyFont="1" applyFill="1" applyAlignment="1">
      <alignment horizontal="center" vertical="center"/>
    </xf>
    <xf numFmtId="0" fontId="0" fillId="0" borderId="17" xfId="0"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3" fillId="2" borderId="25" xfId="0" applyFont="1" applyFill="1" applyBorder="1" applyAlignment="1">
      <alignment horizontal="center" vertical="center" wrapText="1"/>
    </xf>
    <xf numFmtId="177" fontId="13" fillId="0" borderId="17" xfId="0" applyNumberFormat="1" applyFont="1" applyFill="1" applyBorder="1" applyAlignment="1" applyProtection="1">
      <alignment horizontal="center" vertical="center" shrinkToFit="1"/>
    </xf>
    <xf numFmtId="0" fontId="13" fillId="5" borderId="17" xfId="0"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xf>
    <xf numFmtId="178" fontId="13" fillId="5" borderId="17" xfId="0" applyNumberFormat="1" applyFont="1" applyFill="1" applyBorder="1" applyAlignment="1" applyProtection="1">
      <alignment horizontal="center" vertical="center"/>
    </xf>
    <xf numFmtId="0" fontId="13" fillId="2" borderId="17" xfId="0" applyFont="1" applyFill="1" applyBorder="1" applyProtection="1">
      <alignment vertical="center"/>
    </xf>
    <xf numFmtId="0" fontId="13" fillId="2" borderId="17" xfId="0" applyFont="1" applyFill="1" applyBorder="1" applyAlignment="1" applyProtection="1">
      <alignment horizontal="center" vertical="center"/>
    </xf>
    <xf numFmtId="0" fontId="1" fillId="0" borderId="0" xfId="0" applyFont="1" applyFill="1" applyProtection="1">
      <alignment vertical="center"/>
    </xf>
    <xf numFmtId="0" fontId="5" fillId="2" borderId="40" xfId="0" applyFont="1" applyFill="1" applyBorder="1">
      <alignment vertical="center"/>
    </xf>
    <xf numFmtId="0" fontId="5" fillId="0" borderId="4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7" fillId="0" borderId="18" xfId="0" applyFont="1" applyFill="1" applyBorder="1" applyAlignment="1" applyProtection="1">
      <alignment vertical="center" wrapText="1" shrinkToFit="1"/>
      <protection locked="0"/>
    </xf>
    <xf numFmtId="177" fontId="20" fillId="2" borderId="0" xfId="0" applyNumberFormat="1" applyFont="1" applyFill="1">
      <alignment vertical="center"/>
    </xf>
    <xf numFmtId="0" fontId="20" fillId="2" borderId="0" xfId="0" applyFont="1" applyFill="1">
      <alignment vertical="center"/>
    </xf>
    <xf numFmtId="0" fontId="13" fillId="0" borderId="17"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37"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5" fillId="2" borderId="47" xfId="0" applyFont="1" applyFill="1" applyBorder="1" applyAlignment="1">
      <alignment horizontal="center" vertical="center"/>
    </xf>
    <xf numFmtId="0" fontId="5" fillId="2" borderId="0" xfId="0" applyFont="1" applyFill="1" applyBorder="1" applyAlignment="1">
      <alignment horizontal="right" vertical="center"/>
    </xf>
    <xf numFmtId="0" fontId="7" fillId="2" borderId="0" xfId="0" applyFont="1" applyFill="1" applyBorder="1" applyAlignment="1">
      <alignment horizontal="right" vertical="center"/>
    </xf>
    <xf numFmtId="0" fontId="5" fillId="2" borderId="0" xfId="0" applyFont="1" applyFill="1" applyBorder="1" applyAlignment="1">
      <alignment horizontal="right" vertical="center" shrinkToFit="1"/>
    </xf>
    <xf numFmtId="177" fontId="5" fillId="2" borderId="13" xfId="0" applyNumberFormat="1"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0" borderId="48"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177" fontId="13" fillId="2" borderId="4" xfId="0" applyNumberFormat="1" applyFont="1" applyFill="1" applyBorder="1" applyAlignment="1">
      <alignment horizontal="right" vertical="center"/>
    </xf>
    <xf numFmtId="0" fontId="1" fillId="0" borderId="13" xfId="0" applyFont="1" applyFill="1" applyBorder="1">
      <alignment vertical="center"/>
    </xf>
    <xf numFmtId="0" fontId="21" fillId="0" borderId="5" xfId="0" applyFont="1" applyBorder="1">
      <alignment vertical="center"/>
    </xf>
    <xf numFmtId="0" fontId="1" fillId="0" borderId="5" xfId="1" applyFont="1" applyBorder="1">
      <alignment vertical="center"/>
    </xf>
    <xf numFmtId="0" fontId="13" fillId="2" borderId="45" xfId="0" applyFont="1" applyFill="1" applyBorder="1" applyAlignment="1">
      <alignment horizontal="center" vertical="center" wrapText="1"/>
    </xf>
    <xf numFmtId="0" fontId="13" fillId="0" borderId="53" xfId="0" applyFont="1" applyFill="1" applyBorder="1" applyAlignment="1" applyProtection="1">
      <alignment horizontal="center" vertical="center" shrinkToFit="1"/>
    </xf>
    <xf numFmtId="0" fontId="13" fillId="0" borderId="54" xfId="0" applyFont="1" applyFill="1" applyBorder="1" applyAlignment="1" applyProtection="1">
      <alignment horizontal="center" vertical="center" shrinkToFit="1"/>
    </xf>
    <xf numFmtId="176" fontId="13" fillId="0" borderId="55" xfId="0" applyNumberFormat="1" applyFont="1" applyFill="1" applyBorder="1" applyAlignment="1" applyProtection="1">
      <alignment horizontal="center" vertical="center" shrinkToFit="1"/>
    </xf>
    <xf numFmtId="176" fontId="13" fillId="0" borderId="48" xfId="0" applyNumberFormat="1" applyFont="1" applyFill="1" applyBorder="1" applyAlignment="1" applyProtection="1">
      <alignment horizontal="center" vertical="center" shrinkToFit="1"/>
    </xf>
    <xf numFmtId="176" fontId="13" fillId="0" borderId="28" xfId="0" applyNumberFormat="1" applyFont="1" applyFill="1" applyBorder="1" applyAlignment="1" applyProtection="1">
      <alignment horizontal="center" vertical="center" shrinkToFit="1"/>
    </xf>
    <xf numFmtId="0" fontId="5" fillId="0" borderId="2" xfId="0" applyFont="1" applyFill="1" applyBorder="1" applyAlignment="1" applyProtection="1">
      <alignment vertical="center"/>
      <protection locked="0"/>
    </xf>
    <xf numFmtId="0" fontId="5" fillId="0" borderId="38" xfId="0" applyFont="1" applyFill="1" applyBorder="1" applyAlignment="1" applyProtection="1">
      <alignment vertical="center"/>
      <protection locked="0"/>
    </xf>
    <xf numFmtId="0" fontId="14" fillId="2" borderId="56" xfId="0" applyFont="1" applyFill="1" applyBorder="1" applyAlignment="1">
      <alignment horizontal="center" vertical="center" wrapText="1"/>
    </xf>
    <xf numFmtId="0" fontId="13" fillId="2" borderId="25"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2" borderId="0" xfId="0" applyFont="1" applyFill="1" applyAlignment="1" applyProtection="1">
      <alignment horizontal="left" vertical="center"/>
    </xf>
    <xf numFmtId="0" fontId="10" fillId="2" borderId="0" xfId="0" applyFont="1" applyFill="1" applyAlignment="1" applyProtection="1">
      <alignment vertical="center"/>
    </xf>
    <xf numFmtId="0" fontId="0" fillId="2" borderId="0" xfId="0" applyFill="1" applyAlignment="1" applyProtection="1">
      <alignment vertical="center" shrinkToFit="1"/>
    </xf>
    <xf numFmtId="0" fontId="4" fillId="2" borderId="0" xfId="0" applyFont="1" applyFill="1" applyAlignment="1" applyProtection="1">
      <alignment horizontal="right" vertical="center"/>
    </xf>
    <xf numFmtId="0" fontId="4"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right" vertical="top"/>
    </xf>
    <xf numFmtId="0" fontId="1" fillId="2" borderId="0" xfId="0" applyFont="1" applyFill="1" applyProtection="1">
      <alignment vertical="center"/>
    </xf>
    <xf numFmtId="0" fontId="1" fillId="2" borderId="0" xfId="0" applyFont="1" applyFill="1" applyAlignment="1" applyProtection="1">
      <alignment horizontal="center" vertical="center"/>
    </xf>
    <xf numFmtId="0" fontId="13" fillId="2" borderId="0" xfId="0" applyFont="1" applyFill="1" applyProtection="1">
      <alignment vertical="center"/>
    </xf>
    <xf numFmtId="177" fontId="7" fillId="2" borderId="0" xfId="0" applyNumberFormat="1" applyFont="1" applyFill="1" applyProtection="1">
      <alignment vertical="center"/>
    </xf>
    <xf numFmtId="0" fontId="1" fillId="2" borderId="0" xfId="0" applyFont="1" applyFill="1" applyAlignment="1" applyProtection="1">
      <alignment vertical="center" shrinkToFit="1"/>
    </xf>
    <xf numFmtId="0" fontId="1" fillId="2" borderId="0" xfId="0" applyFont="1" applyFill="1" applyAlignment="1" applyProtection="1">
      <alignment horizontal="right" vertical="center"/>
    </xf>
    <xf numFmtId="0" fontId="1" fillId="2" borderId="0" xfId="0" applyFont="1" applyFill="1" applyBorder="1" applyProtection="1">
      <alignment vertical="center"/>
    </xf>
    <xf numFmtId="0" fontId="13" fillId="2" borderId="13" xfId="0" applyFont="1" applyFill="1" applyBorder="1" applyProtection="1">
      <alignment vertical="center"/>
    </xf>
    <xf numFmtId="177" fontId="8" fillId="2" borderId="0" xfId="0" applyNumberFormat="1" applyFont="1" applyFill="1" applyProtection="1">
      <alignment vertical="center"/>
    </xf>
    <xf numFmtId="0" fontId="7" fillId="2" borderId="0" xfId="0" applyFont="1" applyFill="1" applyProtection="1">
      <alignment vertical="center"/>
    </xf>
    <xf numFmtId="0" fontId="7" fillId="0" borderId="0" xfId="0" applyFont="1" applyFill="1" applyProtection="1">
      <alignment vertical="center"/>
    </xf>
    <xf numFmtId="0" fontId="1" fillId="0" borderId="0" xfId="0" applyFont="1" applyFill="1" applyProtection="1">
      <alignment vertical="center"/>
      <protection hidden="1"/>
    </xf>
    <xf numFmtId="0" fontId="5" fillId="0" borderId="0" xfId="0" applyFont="1" applyFill="1" applyProtection="1">
      <alignment vertical="center"/>
      <protection hidden="1"/>
    </xf>
    <xf numFmtId="0" fontId="7" fillId="0" borderId="0" xfId="0" applyFont="1" applyFill="1" applyProtection="1">
      <alignment vertical="center"/>
      <protection hidden="1"/>
    </xf>
    <xf numFmtId="0" fontId="5" fillId="2" borderId="9" xfId="0" applyFont="1" applyFill="1" applyBorder="1" applyAlignment="1" applyProtection="1">
      <alignment horizontal="center" vertical="center" shrinkToFit="1"/>
      <protection locked="0"/>
    </xf>
    <xf numFmtId="0" fontId="3" fillId="2" borderId="0" xfId="0" applyFont="1" applyFill="1" applyAlignment="1">
      <alignment horizontal="center" vertical="center"/>
    </xf>
    <xf numFmtId="0" fontId="4" fillId="0" borderId="0" xfId="0" applyFont="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176" fontId="5" fillId="3" borderId="5" xfId="0" applyNumberFormat="1" applyFont="1" applyFill="1" applyBorder="1" applyAlignment="1">
      <alignment horizontal="center" vertical="center"/>
    </xf>
    <xf numFmtId="0" fontId="5" fillId="3" borderId="10"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2" borderId="1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0" xfId="0" applyFont="1" applyFill="1" applyAlignment="1">
      <alignment vertical="center" wrapText="1"/>
    </xf>
    <xf numFmtId="0" fontId="0" fillId="0" borderId="0" xfId="0" applyAlignment="1">
      <alignment vertical="center" wrapText="1"/>
    </xf>
    <xf numFmtId="0" fontId="7" fillId="2" borderId="22" xfId="0" applyFont="1" applyFill="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7" fillId="3" borderId="25" xfId="0" applyFont="1" applyFill="1" applyBorder="1" applyAlignment="1">
      <alignment horizontal="center" vertical="center"/>
    </xf>
    <xf numFmtId="0" fontId="0" fillId="3" borderId="3" xfId="0" applyFill="1" applyBorder="1" applyAlignment="1">
      <alignment horizontal="center" vertical="center"/>
    </xf>
    <xf numFmtId="0" fontId="7" fillId="2" borderId="11" xfId="0" applyFont="1" applyFill="1" applyBorder="1" applyAlignment="1">
      <alignment horizontal="right" vertical="center"/>
    </xf>
    <xf numFmtId="0" fontId="0" fillId="0" borderId="12" xfId="0" applyBorder="1" applyAlignment="1">
      <alignment vertical="center"/>
    </xf>
    <xf numFmtId="0" fontId="0" fillId="0" borderId="27" xfId="0" applyBorder="1" applyAlignment="1">
      <alignment vertical="center"/>
    </xf>
    <xf numFmtId="0" fontId="7" fillId="3" borderId="28" xfId="0" applyFont="1" applyFill="1" applyBorder="1" applyAlignment="1">
      <alignment horizontal="center" vertical="center"/>
    </xf>
    <xf numFmtId="0" fontId="0" fillId="3" borderId="29" xfId="0" applyFill="1" applyBorder="1" applyAlignment="1">
      <alignment horizontal="center" vertical="center"/>
    </xf>
    <xf numFmtId="0" fontId="0" fillId="0" borderId="13" xfId="0" applyBorder="1" applyAlignment="1">
      <alignment vertical="center"/>
    </xf>
    <xf numFmtId="0" fontId="7" fillId="2" borderId="2" xfId="0" applyFont="1" applyFill="1" applyBorder="1" applyAlignment="1">
      <alignment horizontal="center" vertical="center"/>
    </xf>
    <xf numFmtId="0" fontId="0" fillId="0" borderId="30" xfId="0" applyBorder="1" applyAlignment="1">
      <alignment horizontal="center" vertical="center"/>
    </xf>
    <xf numFmtId="0" fontId="13" fillId="0" borderId="48"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28" xfId="0" applyFont="1" applyFill="1" applyBorder="1" applyAlignment="1" applyProtection="1">
      <alignment horizontal="center" vertical="center" shrinkToFit="1"/>
    </xf>
    <xf numFmtId="0" fontId="13" fillId="0" borderId="29" xfId="0" applyFont="1" applyFill="1" applyBorder="1" applyAlignment="1" applyProtection="1">
      <alignment horizontal="center" vertical="center" shrinkToFit="1"/>
    </xf>
    <xf numFmtId="0" fontId="5" fillId="0" borderId="49" xfId="0" applyNumberFormat="1" applyFont="1" applyFill="1" applyBorder="1" applyAlignment="1" applyProtection="1">
      <alignment horizontal="center" vertical="center"/>
      <protection locked="0"/>
    </xf>
    <xf numFmtId="0" fontId="5" fillId="0" borderId="35" xfId="0" applyNumberFormat="1"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shrinkToFit="1"/>
      <protection locked="0"/>
    </xf>
    <xf numFmtId="0" fontId="5" fillId="0" borderId="46" xfId="0" applyNumberFormat="1" applyFont="1" applyFill="1" applyBorder="1" applyAlignment="1" applyProtection="1">
      <alignment horizontal="center" vertical="center" shrinkToFit="1"/>
      <protection locked="0"/>
    </xf>
    <xf numFmtId="0" fontId="13" fillId="2" borderId="25"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 xfId="0" applyBorder="1" applyAlignment="1">
      <alignment horizontal="center" vertical="center" wrapText="1"/>
    </xf>
    <xf numFmtId="0" fontId="13" fillId="0" borderId="51" xfId="0" applyFont="1" applyFill="1" applyBorder="1" applyAlignment="1" applyProtection="1">
      <alignment horizontal="center" vertical="center" shrinkToFit="1"/>
    </xf>
    <xf numFmtId="0" fontId="11" fillId="0" borderId="52" xfId="0" applyFont="1" applyFill="1" applyBorder="1" applyAlignment="1" applyProtection="1">
      <alignment horizontal="center" vertical="center" shrinkToFit="1"/>
    </xf>
    <xf numFmtId="0" fontId="13" fillId="0" borderId="16" xfId="0" applyFont="1" applyFill="1" applyBorder="1" applyAlignment="1">
      <alignment horizontal="center" vertical="center"/>
    </xf>
    <xf numFmtId="0" fontId="0" fillId="0" borderId="17" xfId="0" applyBorder="1" applyAlignment="1">
      <alignment vertical="center"/>
    </xf>
    <xf numFmtId="177" fontId="13" fillId="2" borderId="16" xfId="0" applyNumberFormat="1"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0" fillId="0" borderId="17" xfId="0" applyBorder="1" applyAlignment="1">
      <alignment vertical="center" shrinkToFi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5" fillId="0" borderId="17" xfId="0" applyFont="1" applyBorder="1" applyAlignment="1">
      <alignment vertical="center"/>
    </xf>
    <xf numFmtId="0" fontId="13" fillId="0" borderId="4"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3" fillId="2" borderId="16"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0" fillId="0" borderId="37" xfId="0" applyBorder="1" applyAlignment="1">
      <alignment vertical="center"/>
    </xf>
    <xf numFmtId="0" fontId="13" fillId="2" borderId="50" xfId="0" applyFont="1" applyFill="1" applyBorder="1" applyAlignment="1">
      <alignment horizontal="center" vertical="center"/>
    </xf>
    <xf numFmtId="0" fontId="11" fillId="0" borderId="49" xfId="0" applyFont="1" applyBorder="1" applyAlignment="1">
      <alignment horizontal="center" vertical="center"/>
    </xf>
    <xf numFmtId="0" fontId="5" fillId="2" borderId="57" xfId="0" applyFont="1" applyFill="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11"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right" vertical="center"/>
    </xf>
    <xf numFmtId="0" fontId="11" fillId="0" borderId="12" xfId="0" applyFont="1" applyBorder="1" applyAlignment="1" applyProtection="1">
      <alignment vertical="center"/>
    </xf>
    <xf numFmtId="0" fontId="11" fillId="0" borderId="35" xfId="0" applyFont="1" applyBorder="1" applyAlignment="1" applyProtection="1">
      <alignment vertical="center"/>
    </xf>
    <xf numFmtId="0" fontId="11" fillId="0" borderId="27" xfId="0" applyFont="1" applyBorder="1" applyAlignment="1" applyProtection="1">
      <alignment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6" xfId="0" applyNumberFormat="1" applyFont="1" applyFill="1" applyBorder="1" applyAlignment="1" applyProtection="1">
      <alignment horizontal="center" vertical="center"/>
    </xf>
    <xf numFmtId="0" fontId="5" fillId="0" borderId="43" xfId="0" applyFont="1" applyFill="1" applyBorder="1" applyAlignment="1" applyProtection="1">
      <alignment horizontal="center" vertical="center" shrinkToFit="1"/>
    </xf>
    <xf numFmtId="0" fontId="5" fillId="0" borderId="44" xfId="0" applyFont="1" applyFill="1" applyBorder="1" applyAlignment="1" applyProtection="1">
      <alignment horizontal="center" vertical="center" shrinkToFit="1"/>
    </xf>
    <xf numFmtId="0" fontId="5" fillId="0" borderId="41"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13" fillId="2" borderId="11" xfId="0" applyFont="1" applyFill="1" applyBorder="1" applyAlignment="1">
      <alignment horizontal="center" vertical="center"/>
    </xf>
    <xf numFmtId="0" fontId="11" fillId="0" borderId="13" xfId="0" applyFont="1" applyBorder="1" applyAlignment="1">
      <alignment horizontal="center" vertical="center"/>
    </xf>
    <xf numFmtId="177" fontId="5" fillId="2" borderId="8" xfId="0" applyNumberFormat="1" applyFont="1" applyFill="1" applyBorder="1" applyAlignment="1">
      <alignment horizontal="center" vertical="center" wrapText="1"/>
    </xf>
    <xf numFmtId="177" fontId="5" fillId="2" borderId="10" xfId="0" applyNumberFormat="1" applyFont="1" applyFill="1" applyBorder="1" applyAlignment="1">
      <alignment horizontal="center" vertical="center" wrapText="1"/>
    </xf>
    <xf numFmtId="0" fontId="5" fillId="0" borderId="34"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177" fontId="7" fillId="2" borderId="0" xfId="0" applyNumberFormat="1" applyFont="1" applyFill="1" applyAlignment="1" applyProtection="1">
      <alignment vertical="center"/>
    </xf>
  </cellXfs>
  <cellStyles count="2">
    <cellStyle name="標準" xfId="0" builtinId="0"/>
    <cellStyle name="標準 2" xfId="1" xr:uid="{5FA3D16B-D677-4FBE-B5FA-A5DD62E9BBC7}"/>
  </cellStyles>
  <dxfs count="371">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bgColor theme="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I31"/>
  <sheetViews>
    <sheetView topLeftCell="A4" zoomScale="70" zoomScaleNormal="70" zoomScaleSheetLayoutView="70" workbookViewId="0">
      <selection activeCell="C17" sqref="C17"/>
    </sheetView>
  </sheetViews>
  <sheetFormatPr defaultRowHeight="13.5"/>
  <cols>
    <col min="1" max="1" width="9" style="2"/>
    <col min="2" max="2" width="63.875" style="2" customWidth="1"/>
    <col min="3" max="3" width="41" style="2" customWidth="1"/>
    <col min="4" max="4" width="43" style="2" customWidth="1"/>
    <col min="5" max="5" width="31.625" style="2" customWidth="1"/>
    <col min="6" max="6" width="30.5" style="2" customWidth="1"/>
    <col min="7" max="7" width="32.5" style="2" customWidth="1"/>
    <col min="8" max="8" width="40.5" style="2" customWidth="1"/>
    <col min="9" max="10" width="9" style="2" customWidth="1"/>
    <col min="11" max="16384" width="9" style="2"/>
  </cols>
  <sheetData>
    <row r="1" spans="2:9" ht="29.25" customHeight="1"/>
    <row r="2" spans="2:9" ht="27" customHeight="1">
      <c r="B2" s="55" t="s">
        <v>86</v>
      </c>
      <c r="C2" s="55" t="s">
        <v>6</v>
      </c>
      <c r="D2" s="55" t="s">
        <v>87</v>
      </c>
      <c r="E2" s="55" t="str">
        <f>C3</f>
        <v>副主任保育士</v>
      </c>
      <c r="F2" s="55" t="str">
        <f>C4</f>
        <v>専門リーダー</v>
      </c>
      <c r="G2" s="55" t="str">
        <f>C5</f>
        <v>職務分野別リーダー</v>
      </c>
      <c r="H2" s="55" t="str">
        <f>C6</f>
        <v>なし_職員処遇改善費の対象者</v>
      </c>
    </row>
    <row r="3" spans="2:9" ht="27" customHeight="1">
      <c r="B3" s="98" t="s">
        <v>28</v>
      </c>
      <c r="C3" s="54" t="s">
        <v>23</v>
      </c>
      <c r="D3" s="54" t="s">
        <v>81</v>
      </c>
      <c r="E3" s="54" t="s">
        <v>56</v>
      </c>
      <c r="F3" s="54" t="s">
        <v>56</v>
      </c>
      <c r="G3" s="54" t="s">
        <v>56</v>
      </c>
      <c r="H3" s="54" t="s">
        <v>56</v>
      </c>
      <c r="I3" s="36"/>
    </row>
    <row r="4" spans="2:9" ht="27" customHeight="1">
      <c r="B4" s="98" t="s">
        <v>33</v>
      </c>
      <c r="C4" s="54" t="s">
        <v>24</v>
      </c>
      <c r="D4" s="54" t="s">
        <v>82</v>
      </c>
      <c r="E4" s="54" t="s">
        <v>32</v>
      </c>
      <c r="F4" s="54" t="s">
        <v>32</v>
      </c>
      <c r="G4" s="54" t="s">
        <v>32</v>
      </c>
      <c r="H4" s="54" t="s">
        <v>32</v>
      </c>
      <c r="I4" s="36"/>
    </row>
    <row r="5" spans="2:9" ht="27" customHeight="1">
      <c r="B5" s="98" t="s">
        <v>36</v>
      </c>
      <c r="C5" s="54" t="s">
        <v>25</v>
      </c>
      <c r="D5" s="2" t="s">
        <v>112</v>
      </c>
      <c r="E5" s="54" t="s">
        <v>35</v>
      </c>
      <c r="F5" s="54" t="s">
        <v>35</v>
      </c>
      <c r="G5" s="54" t="s">
        <v>35</v>
      </c>
      <c r="H5" s="54" t="s">
        <v>35</v>
      </c>
      <c r="I5" s="36"/>
    </row>
    <row r="6" spans="2:9" ht="27" customHeight="1">
      <c r="B6" s="98" t="s">
        <v>39</v>
      </c>
      <c r="C6" s="54" t="s">
        <v>80</v>
      </c>
      <c r="D6" s="54" t="s">
        <v>83</v>
      </c>
      <c r="E6" s="54" t="s">
        <v>34</v>
      </c>
      <c r="F6" s="54" t="s">
        <v>34</v>
      </c>
      <c r="G6" s="54" t="s">
        <v>34</v>
      </c>
      <c r="H6" s="54" t="s">
        <v>34</v>
      </c>
      <c r="I6" s="36"/>
    </row>
    <row r="7" spans="2:9" ht="27" customHeight="1">
      <c r="B7" s="36"/>
      <c r="D7" s="105" t="s">
        <v>92</v>
      </c>
      <c r="E7" s="54" t="s">
        <v>41</v>
      </c>
      <c r="F7" s="54" t="s">
        <v>41</v>
      </c>
      <c r="G7" s="54" t="s">
        <v>41</v>
      </c>
      <c r="H7" s="54" t="s">
        <v>41</v>
      </c>
      <c r="I7" s="36"/>
    </row>
    <row r="8" spans="2:9" ht="27" customHeight="1">
      <c r="E8" s="54" t="s">
        <v>43</v>
      </c>
      <c r="F8" s="54" t="s">
        <v>43</v>
      </c>
      <c r="G8" s="54" t="s">
        <v>43</v>
      </c>
      <c r="H8" s="54" t="s">
        <v>43</v>
      </c>
      <c r="I8" s="36"/>
    </row>
    <row r="9" spans="2:9" ht="27" customHeight="1">
      <c r="E9" s="54" t="s">
        <v>30</v>
      </c>
      <c r="F9" s="54" t="s">
        <v>44</v>
      </c>
      <c r="G9" s="56" t="s">
        <v>58</v>
      </c>
      <c r="H9" s="54" t="s">
        <v>30</v>
      </c>
      <c r="I9" s="36"/>
    </row>
    <row r="10" spans="2:9" ht="26.25" customHeight="1">
      <c r="E10" s="54" t="s">
        <v>45</v>
      </c>
      <c r="F10" s="54" t="s">
        <v>45</v>
      </c>
      <c r="G10" s="54" t="s">
        <v>59</v>
      </c>
      <c r="H10" s="54" t="s">
        <v>45</v>
      </c>
      <c r="I10" s="36"/>
    </row>
    <row r="11" spans="2:9" ht="26.25" customHeight="1">
      <c r="E11" s="41"/>
      <c r="F11" s="41"/>
      <c r="H11" s="36"/>
      <c r="I11" s="36"/>
    </row>
    <row r="12" spans="2:9" ht="26.25" customHeight="1">
      <c r="B12" s="99" t="s">
        <v>121</v>
      </c>
      <c r="C12" s="99" t="s">
        <v>120</v>
      </c>
      <c r="D12" s="55" t="s">
        <v>85</v>
      </c>
      <c r="H12" s="36"/>
      <c r="I12" s="36"/>
    </row>
    <row r="13" spans="2:9" ht="26.25" customHeight="1">
      <c r="B13" s="142" t="s">
        <v>114</v>
      </c>
      <c r="C13" s="141" t="s">
        <v>74</v>
      </c>
      <c r="D13" s="98" t="s">
        <v>81</v>
      </c>
      <c r="H13" s="36"/>
      <c r="I13" s="36"/>
    </row>
    <row r="14" spans="2:9" ht="26.25" customHeight="1">
      <c r="B14" s="142" t="s">
        <v>115</v>
      </c>
      <c r="C14" s="141" t="s">
        <v>75</v>
      </c>
      <c r="D14" s="98" t="s">
        <v>79</v>
      </c>
      <c r="H14" s="36"/>
      <c r="I14" s="36"/>
    </row>
    <row r="15" spans="2:9" ht="26.25" customHeight="1">
      <c r="B15" s="142" t="s">
        <v>116</v>
      </c>
      <c r="D15" s="98" t="s">
        <v>83</v>
      </c>
      <c r="H15" s="36"/>
      <c r="I15" s="36"/>
    </row>
    <row r="16" spans="2:9" ht="26.25" customHeight="1">
      <c r="B16" s="142" t="s">
        <v>117</v>
      </c>
      <c r="D16" s="98" t="s">
        <v>84</v>
      </c>
      <c r="H16" s="36"/>
      <c r="I16" s="36"/>
    </row>
    <row r="17" spans="2:9" ht="26.25" customHeight="1">
      <c r="B17" s="142" t="s">
        <v>118</v>
      </c>
      <c r="H17" s="36"/>
      <c r="I17" s="36"/>
    </row>
    <row r="18" spans="2:9" ht="26.25" customHeight="1">
      <c r="B18" s="143" t="s">
        <v>119</v>
      </c>
    </row>
    <row r="19" spans="2:9" ht="26.25" customHeight="1"/>
    <row r="20" spans="2:9" ht="26.25" customHeight="1"/>
    <row r="22" spans="2:9" s="52" customFormat="1" ht="15" customHeight="1"/>
    <row r="23" spans="2:9" s="52" customFormat="1" ht="15" customHeight="1"/>
    <row r="24" spans="2:9" s="52" customFormat="1" ht="15" customHeight="1"/>
    <row r="25" spans="2:9" s="52" customFormat="1" ht="15" customHeight="1"/>
    <row r="26" spans="2:9" s="52" customFormat="1" ht="15" customHeight="1"/>
    <row r="27" spans="2:9" s="52" customFormat="1" ht="15" customHeight="1"/>
    <row r="28" spans="2:9" s="52" customFormat="1" ht="30" customHeight="1"/>
    <row r="29" spans="2:9" s="52" customFormat="1" ht="15" customHeight="1"/>
    <row r="30" spans="2:9" s="52" customFormat="1" ht="15" customHeight="1"/>
    <row r="31" spans="2:9" s="53" customFormat="1" ht="15" customHeight="1"/>
  </sheetData>
  <phoneticPr fontId="2"/>
  <printOptions horizontalCentered="1"/>
  <pageMargins left="0.25" right="0.25" top="0.75" bottom="0.75" header="0.3" footer="0.3"/>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B9F10-65AE-45A9-85D2-2C273B2D996A}">
  <sheetPr>
    <tabColor rgb="FFFF0000"/>
    <pageSetUpPr fitToPage="1"/>
  </sheetPr>
  <dimension ref="A1:W41"/>
  <sheetViews>
    <sheetView showZeros="0" view="pageBreakPreview" zoomScale="85" zoomScaleNormal="70" zoomScaleSheetLayoutView="85" workbookViewId="0">
      <selection activeCell="B25" sqref="B25"/>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bZgz9QRNupenBfYx8kPPx0zBK8qUbU4kJmhq35WovWXBkehhAu11/mkUkHuMH8+bsB2oqSAbZaVnNMnr+Tcg2A==" saltValue="zf1t7BuXBtFC5FH7RQPwz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251" priority="3">
      <formula>$C11="その他"</formula>
    </cfRule>
    <cfRule type="expression" dxfId="250" priority="4">
      <formula>$C11&lt;&gt;"保育士等キャリアアップ研修"</formula>
    </cfRule>
    <cfRule type="expression" dxfId="249" priority="18" stopIfTrue="1">
      <formula>$C11="保育士等キャリアアップ研修"</formula>
    </cfRule>
  </conditionalFormatting>
  <conditionalFormatting sqref="H26:I26 C7 D8">
    <cfRule type="cellIs" dxfId="248" priority="17" operator="equal">
      <formula>""</formula>
    </cfRule>
  </conditionalFormatting>
  <conditionalFormatting sqref="E1">
    <cfRule type="cellIs" dxfId="247" priority="16" operator="equal">
      <formula>""</formula>
    </cfRule>
  </conditionalFormatting>
  <conditionalFormatting sqref="H3:J7">
    <cfRule type="cellIs" dxfId="246" priority="15" operator="equal">
      <formula>""</formula>
    </cfRule>
  </conditionalFormatting>
  <conditionalFormatting sqref="C6">
    <cfRule type="cellIs" dxfId="245" priority="14" operator="equal">
      <formula>""</formula>
    </cfRule>
  </conditionalFormatting>
  <conditionalFormatting sqref="D11:E25">
    <cfRule type="expression" dxfId="244" priority="11">
      <formula>$C11="横浜市（区）主催研修"</formula>
    </cfRule>
    <cfRule type="expression" dxfId="243" priority="12">
      <formula>$C11="園内研修"</formula>
    </cfRule>
    <cfRule type="expression" dxfId="242" priority="13">
      <formula>$C11="幼稚園教諭旧免許状更新講習・免許法認定講習"</formula>
    </cfRule>
  </conditionalFormatting>
  <conditionalFormatting sqref="H11:H25">
    <cfRule type="expression" dxfId="241" priority="1">
      <formula>$C11="その他"</formula>
    </cfRule>
    <cfRule type="expression" dxfId="240" priority="10">
      <formula>$C11="【職員処遇改善費のみ対象】横浜市（区）主催研修"</formula>
    </cfRule>
  </conditionalFormatting>
  <conditionalFormatting sqref="I11:I25">
    <cfRule type="expression" dxfId="239" priority="5">
      <formula>$C11="保育士等キャリアアップ研修"</formula>
    </cfRule>
    <cfRule type="expression" dxfId="238" priority="9">
      <formula>$C11="幼稚園教諭旧免許状更新講習・免許法認定講習"</formula>
    </cfRule>
  </conditionalFormatting>
  <conditionalFormatting sqref="G11:G25">
    <cfRule type="expression" dxfId="237" priority="2">
      <formula>$C11="その他"</formula>
    </cfRule>
    <cfRule type="expression" dxfId="236" priority="6">
      <formula>$C11="【職員処遇改善費のみ対象】横浜市（区）主催研修"</formula>
    </cfRule>
    <cfRule type="expression" dxfId="235" priority="7">
      <formula>$C11="園内研修"</formula>
    </cfRule>
    <cfRule type="expression" dxfId="234" priority="8">
      <formula>$C11="幼稚園教諭旧免許状更新講習・免許法認定講習"</formula>
    </cfRule>
  </conditionalFormatting>
  <dataValidations count="11">
    <dataValidation type="list" allowBlank="1" showInputMessage="1" showErrorMessage="1" sqref="H25" xr:uid="{133A789D-D63B-4598-84AE-88331A333A53}">
      <formula1>INDIRECT($C$5)</formula1>
    </dataValidation>
    <dataValidation type="list" allowBlank="1" showInputMessage="1" showErrorMessage="1" sqref="H11:H24" xr:uid="{222CF302-4E17-4CCB-9923-C08C089908CB}">
      <formula1>INDIRECT($C$6)</formula1>
    </dataValidation>
    <dataValidation type="decimal" operator="greaterThanOrEqual" allowBlank="1" showInputMessage="1" showErrorMessage="1" sqref="I11:I25" xr:uid="{E1156B2B-BA67-4660-B241-9F46C41249E5}">
      <formula1>0</formula1>
    </dataValidation>
    <dataValidation type="list" allowBlank="1" showInputMessage="1" showErrorMessage="1" promptTitle="実施主体" prompt="幼稚園教諭旧免許状更新講習時は入力不要" sqref="D12:E25" xr:uid="{3C1A526E-60CF-455B-A691-1BB7DB2C217C}">
      <formula1>INDIRECT($C12)</formula1>
    </dataValidation>
    <dataValidation type="date" operator="lessThanOrEqual" allowBlank="1" showInputMessage="1" showErrorMessage="1" sqref="B11:B25" xr:uid="{2EBCCD24-B906-40F5-A40F-1421761EF0F6}">
      <formula1>45382</formula1>
    </dataValidation>
    <dataValidation type="list" allowBlank="1" showInputMessage="1" showErrorMessage="1" promptTitle="実施主体" prompt="幼稚園教諭旧免許状更新講習時は入力不要" sqref="D11:E11" xr:uid="{82E8A99A-E081-4DFC-A6BA-2E8684656A5A}">
      <formula1>INDIRECT($C$11)</formula1>
    </dataValidation>
    <dataValidation type="custom" allowBlank="1" showInputMessage="1" showErrorMessage="1" promptTitle="講義名・テーマ" prompt="保育士等キャリアアップ研修の時は入力不要" sqref="F11:F25" xr:uid="{376C853A-CCF6-4B21-B92A-459A55EAE612}">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19435CCC-287D-4807-8578-C0A4C61CD7C1}">
      <formula1>12</formula1>
    </dataValidation>
    <dataValidation type="list" allowBlank="1" showInputMessage="1" showErrorMessage="1" sqref="D8" xr:uid="{3941175C-DCF3-4D31-AA7E-D9ED59610907}">
      <formula1>"〇,×"</formula1>
    </dataValidation>
    <dataValidation type="list" allowBlank="1" showInputMessage="1" showErrorMessage="1" sqref="C11:C25" xr:uid="{CD4D2377-27FE-46CB-90D9-A631B83978C4}">
      <formula1>INDIRECT($D$8)</formula1>
    </dataValidation>
    <dataValidation type="list" allowBlank="1" showInputMessage="1" showErrorMessage="1" sqref="O6" xr:uid="{A00D376B-6981-48DC-AA5D-8A37F4C733A4}">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2092DE6B-196C-4363-BBB6-26918771C546}">
          <x14:formula1>
            <xm:f>マスタ!$C$3:$C$4</xm:f>
          </x14:formula1>
          <xm:sqref>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4DAE-026C-4DD1-8994-FFC11762A2C8}">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DcIlKld/4aR7zZoEI80gXRUkpAgR2kig8d4r5PpoMwW2lVefZb1sssTMk4U2y7DLvEB3Y+Ly5ZkMCLR6ZHKmNQ==" saltValue="epd3/Ao5/v7TOgm7ui94og=="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233" priority="3">
      <formula>$C11="その他"</formula>
    </cfRule>
    <cfRule type="expression" dxfId="232" priority="4">
      <formula>$C11&lt;&gt;"保育士等キャリアアップ研修"</formula>
    </cfRule>
    <cfRule type="expression" dxfId="231" priority="18" stopIfTrue="1">
      <formula>$C11="保育士等キャリアアップ研修"</formula>
    </cfRule>
  </conditionalFormatting>
  <conditionalFormatting sqref="H26:I26 C7 D8">
    <cfRule type="cellIs" dxfId="230" priority="17" operator="equal">
      <formula>""</formula>
    </cfRule>
  </conditionalFormatting>
  <conditionalFormatting sqref="E1">
    <cfRule type="cellIs" dxfId="229" priority="16" operator="equal">
      <formula>""</formula>
    </cfRule>
  </conditionalFormatting>
  <conditionalFormatting sqref="H3:J7">
    <cfRule type="cellIs" dxfId="228" priority="15" operator="equal">
      <formula>""</formula>
    </cfRule>
  </conditionalFormatting>
  <conditionalFormatting sqref="C6">
    <cfRule type="cellIs" dxfId="227" priority="14" operator="equal">
      <formula>""</formula>
    </cfRule>
  </conditionalFormatting>
  <conditionalFormatting sqref="D11:E25">
    <cfRule type="expression" dxfId="226" priority="11">
      <formula>$C11="横浜市（区）主催研修"</formula>
    </cfRule>
    <cfRule type="expression" dxfId="225" priority="12">
      <formula>$C11="園内研修"</formula>
    </cfRule>
    <cfRule type="expression" dxfId="224" priority="13">
      <formula>$C11="幼稚園教諭旧免許状更新講習・免許法認定講習"</formula>
    </cfRule>
  </conditionalFormatting>
  <conditionalFormatting sqref="H11:H25">
    <cfRule type="expression" dxfId="223" priority="1">
      <formula>$C11="その他"</formula>
    </cfRule>
    <cfRule type="expression" dxfId="222" priority="10">
      <formula>$C11="【職員処遇改善費のみ対象】横浜市（区）主催研修"</formula>
    </cfRule>
  </conditionalFormatting>
  <conditionalFormatting sqref="I11:I25">
    <cfRule type="expression" dxfId="221" priority="5">
      <formula>$C11="保育士等キャリアアップ研修"</formula>
    </cfRule>
    <cfRule type="expression" dxfId="220" priority="9">
      <formula>$C11="幼稚園教諭旧免許状更新講習・免許法認定講習"</formula>
    </cfRule>
  </conditionalFormatting>
  <conditionalFormatting sqref="G11:G25">
    <cfRule type="expression" dxfId="219" priority="2">
      <formula>$C11="その他"</formula>
    </cfRule>
    <cfRule type="expression" dxfId="218" priority="6">
      <formula>$C11="【職員処遇改善費のみ対象】横浜市（区）主催研修"</formula>
    </cfRule>
    <cfRule type="expression" dxfId="217" priority="7">
      <formula>$C11="園内研修"</formula>
    </cfRule>
    <cfRule type="expression" dxfId="216" priority="8">
      <formula>$C11="幼稚園教諭旧免許状更新講習・免許法認定講習"</formula>
    </cfRule>
  </conditionalFormatting>
  <dataValidations count="11">
    <dataValidation type="list" allowBlank="1" showInputMessage="1" showErrorMessage="1" sqref="O6" xr:uid="{E285EB70-C48C-42D2-8CAB-441D007A6C0D}">
      <formula1>" "</formula1>
    </dataValidation>
    <dataValidation type="list" allowBlank="1" showInputMessage="1" showErrorMessage="1" sqref="C11:C25" xr:uid="{C4939506-05F9-468A-A2C2-8C8A64092104}">
      <formula1>INDIRECT($D$8)</formula1>
    </dataValidation>
    <dataValidation type="list" allowBlank="1" showInputMessage="1" showErrorMessage="1" sqref="D8" xr:uid="{838E4AA6-D727-4B98-B4D1-F67237B05329}">
      <formula1>"〇,×"</formula1>
    </dataValidation>
    <dataValidation type="textLength" operator="equal" allowBlank="1" showInputMessage="1" showErrorMessage="1" promptTitle="修了証番号" prompt="保育士等キャリアアップ研修の時のみ12桁の修了証番号を入力" sqref="G11:G25" xr:uid="{2C8F007A-E181-4A05-8726-D059A4F7AF38}">
      <formula1>12</formula1>
    </dataValidation>
    <dataValidation type="custom" allowBlank="1" showInputMessage="1" showErrorMessage="1" promptTitle="講義名・テーマ" prompt="保育士等キャリアアップ研修の時は入力不要" sqref="F11:F25" xr:uid="{8311C4A5-12A0-445F-BD45-EC4591936156}">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C0F96005-78AC-4BDA-B35B-4512510F7608}">
      <formula1>INDIRECT($C$11)</formula1>
    </dataValidation>
    <dataValidation type="date" operator="lessThanOrEqual" allowBlank="1" showInputMessage="1" showErrorMessage="1" sqref="B11:B25" xr:uid="{44904578-97BB-419F-86DA-8F88B8C418EF}">
      <formula1>45382</formula1>
    </dataValidation>
    <dataValidation type="list" allowBlank="1" showInputMessage="1" showErrorMessage="1" promptTitle="実施主体" prompt="幼稚園教諭旧免許状更新講習時は入力不要" sqref="D12:E25" xr:uid="{49577207-7906-465E-BF5F-39D6DBE3D722}">
      <formula1>INDIRECT($C12)</formula1>
    </dataValidation>
    <dataValidation type="decimal" operator="greaterThanOrEqual" allowBlank="1" showInputMessage="1" showErrorMessage="1" sqref="I11:I25" xr:uid="{BD0557C5-44D8-40A4-901A-AC87D5F76040}">
      <formula1>0</formula1>
    </dataValidation>
    <dataValidation type="list" allowBlank="1" showInputMessage="1" showErrorMessage="1" sqref="H11:H24" xr:uid="{E3320156-7B42-45D6-838E-E86E2D0C9E84}">
      <formula1>INDIRECT($C$6)</formula1>
    </dataValidation>
    <dataValidation type="list" allowBlank="1" showInputMessage="1" showErrorMessage="1" sqref="H25" xr:uid="{6B2E3207-665C-431F-9BC1-FB311CED1293}">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AE61EB6D-65A6-4B9B-9494-4A0E03901188}">
          <x14:formula1>
            <xm:f>マスタ!$C$3:$C$4</xm:f>
          </x14:formula1>
          <xm:sqref>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F4A4-40FB-47D2-9469-1C244D4FE24F}">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IJTMjaGk4Mu9UXHXUO3prytDvUBAhmpviG87ddgR5ajTq8H/mO9qMi9WY8oL+dH4Ql+N0AdMTvsCU1wQ52oV+Q==" saltValue="pfDusWAl/S6BhemFBv07F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215" priority="3">
      <formula>$C11="その他"</formula>
    </cfRule>
    <cfRule type="expression" dxfId="214" priority="4">
      <formula>$C11&lt;&gt;"保育士等キャリアアップ研修"</formula>
    </cfRule>
    <cfRule type="expression" dxfId="213" priority="18" stopIfTrue="1">
      <formula>$C11="保育士等キャリアアップ研修"</formula>
    </cfRule>
  </conditionalFormatting>
  <conditionalFormatting sqref="H26:I26 C7 D8">
    <cfRule type="cellIs" dxfId="212" priority="17" operator="equal">
      <formula>""</formula>
    </cfRule>
  </conditionalFormatting>
  <conditionalFormatting sqref="E1">
    <cfRule type="cellIs" dxfId="211" priority="16" operator="equal">
      <formula>""</formula>
    </cfRule>
  </conditionalFormatting>
  <conditionalFormatting sqref="H3:J7">
    <cfRule type="cellIs" dxfId="210" priority="15" operator="equal">
      <formula>""</formula>
    </cfRule>
  </conditionalFormatting>
  <conditionalFormatting sqref="C6">
    <cfRule type="cellIs" dxfId="209" priority="14" operator="equal">
      <formula>""</formula>
    </cfRule>
  </conditionalFormatting>
  <conditionalFormatting sqref="D11:E25">
    <cfRule type="expression" dxfId="208" priority="11">
      <formula>$C11="横浜市（区）主催研修"</formula>
    </cfRule>
    <cfRule type="expression" dxfId="207" priority="12">
      <formula>$C11="園内研修"</formula>
    </cfRule>
    <cfRule type="expression" dxfId="206" priority="13">
      <formula>$C11="幼稚園教諭旧免許状更新講習・免許法認定講習"</formula>
    </cfRule>
  </conditionalFormatting>
  <conditionalFormatting sqref="H11:H25">
    <cfRule type="expression" dxfId="205" priority="1">
      <formula>$C11="その他"</formula>
    </cfRule>
    <cfRule type="expression" dxfId="204" priority="10">
      <formula>$C11="【職員処遇改善費のみ対象】横浜市（区）主催研修"</formula>
    </cfRule>
  </conditionalFormatting>
  <conditionalFormatting sqref="I11:I25">
    <cfRule type="expression" dxfId="203" priority="5">
      <formula>$C11="保育士等キャリアアップ研修"</formula>
    </cfRule>
    <cfRule type="expression" dxfId="202" priority="9">
      <formula>$C11="幼稚園教諭旧免許状更新講習・免許法認定講習"</formula>
    </cfRule>
  </conditionalFormatting>
  <conditionalFormatting sqref="G11:G25">
    <cfRule type="expression" dxfId="201" priority="2">
      <formula>$C11="その他"</formula>
    </cfRule>
    <cfRule type="expression" dxfId="200" priority="6">
      <formula>$C11="【職員処遇改善費のみ対象】横浜市（区）主催研修"</formula>
    </cfRule>
    <cfRule type="expression" dxfId="199" priority="7">
      <formula>$C11="園内研修"</formula>
    </cfRule>
    <cfRule type="expression" dxfId="198" priority="8">
      <formula>$C11="幼稚園教諭旧免許状更新講習・免許法認定講習"</formula>
    </cfRule>
  </conditionalFormatting>
  <dataValidations count="11">
    <dataValidation type="list" allowBlank="1" showInputMessage="1" showErrorMessage="1" sqref="H25" xr:uid="{4BDB6032-DD89-4BF2-8DC9-7A22F29CE786}">
      <formula1>INDIRECT($C$5)</formula1>
    </dataValidation>
    <dataValidation type="list" allowBlank="1" showInputMessage="1" showErrorMessage="1" sqref="H11:H24" xr:uid="{D4FCF953-1D38-4307-B697-97E9BB991E31}">
      <formula1>INDIRECT($C$6)</formula1>
    </dataValidation>
    <dataValidation type="decimal" operator="greaterThanOrEqual" allowBlank="1" showInputMessage="1" showErrorMessage="1" sqref="I11:I25" xr:uid="{17611C85-A0A3-4306-89D0-4C2F51458A0B}">
      <formula1>0</formula1>
    </dataValidation>
    <dataValidation type="list" allowBlank="1" showInputMessage="1" showErrorMessage="1" promptTitle="実施主体" prompt="幼稚園教諭旧免許状更新講習時は入力不要" sqref="D12:E25" xr:uid="{F84E58D6-352A-4ED9-A0F5-49D02F36135D}">
      <formula1>INDIRECT($C12)</formula1>
    </dataValidation>
    <dataValidation type="date" operator="lessThanOrEqual" allowBlank="1" showInputMessage="1" showErrorMessage="1" sqref="B11:B25" xr:uid="{2351487E-3350-4519-BC5D-B422A8E04C73}">
      <formula1>45382</formula1>
    </dataValidation>
    <dataValidation type="list" allowBlank="1" showInputMessage="1" showErrorMessage="1" promptTitle="実施主体" prompt="幼稚園教諭旧免許状更新講習時は入力不要" sqref="D11:E11" xr:uid="{65100DFE-C212-411E-9DAB-4A5AB119E799}">
      <formula1>INDIRECT($C$11)</formula1>
    </dataValidation>
    <dataValidation type="custom" allowBlank="1" showInputMessage="1" showErrorMessage="1" promptTitle="講義名・テーマ" prompt="保育士等キャリアアップ研修の時は入力不要" sqref="F11:F25" xr:uid="{874CBCE1-4E87-4617-9C68-C821E5311867}">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EF719AB1-50AB-42F3-8D1A-0D684B7A9F6F}">
      <formula1>12</formula1>
    </dataValidation>
    <dataValidation type="list" allowBlank="1" showInputMessage="1" showErrorMessage="1" sqref="D8" xr:uid="{A453FF6F-9ED5-4790-9BF9-CAAA9A22C985}">
      <formula1>"〇,×"</formula1>
    </dataValidation>
    <dataValidation type="list" allowBlank="1" showInputMessage="1" showErrorMessage="1" sqref="C11:C25" xr:uid="{8846677B-5A43-439E-96BA-1EA50A98AA0D}">
      <formula1>INDIRECT($D$8)</formula1>
    </dataValidation>
    <dataValidation type="list" allowBlank="1" showInputMessage="1" showErrorMessage="1" sqref="O6" xr:uid="{62421508-B7E9-4757-A0C5-C4089EE0AB45}">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7C93E3CC-C086-4936-A46E-4086259080AE}">
          <x14:formula1>
            <xm:f>マスタ!$C$3:$C$4</xm:f>
          </x14:formula1>
          <xm:sqref>C6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A154-321A-4BA2-AD09-A4A1E3794B18}">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v75U1n874OXUI/YEvarl/k22bNfCBAp5Aj9fw7QCoNvOUwVdhTetP6h2pNg/NAnn3wnvsgzb3lVbDdl4j1tXMg==" saltValue="HvgD0P2asHR8ibBoMF3ciw=="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97" priority="3">
      <formula>$C11="その他"</formula>
    </cfRule>
    <cfRule type="expression" dxfId="196" priority="4">
      <formula>$C11&lt;&gt;"保育士等キャリアアップ研修"</formula>
    </cfRule>
    <cfRule type="expression" dxfId="195" priority="18" stopIfTrue="1">
      <formula>$C11="保育士等キャリアアップ研修"</formula>
    </cfRule>
  </conditionalFormatting>
  <conditionalFormatting sqref="H26:I26 C7 D8">
    <cfRule type="cellIs" dxfId="194" priority="17" operator="equal">
      <formula>""</formula>
    </cfRule>
  </conditionalFormatting>
  <conditionalFormatting sqref="E1">
    <cfRule type="cellIs" dxfId="193" priority="16" operator="equal">
      <formula>""</formula>
    </cfRule>
  </conditionalFormatting>
  <conditionalFormatting sqref="H3:J7">
    <cfRule type="cellIs" dxfId="192" priority="15" operator="equal">
      <formula>""</formula>
    </cfRule>
  </conditionalFormatting>
  <conditionalFormatting sqref="C6">
    <cfRule type="cellIs" dxfId="191" priority="14" operator="equal">
      <formula>""</formula>
    </cfRule>
  </conditionalFormatting>
  <conditionalFormatting sqref="D11:E25">
    <cfRule type="expression" dxfId="190" priority="11">
      <formula>$C11="横浜市（区）主催研修"</formula>
    </cfRule>
    <cfRule type="expression" dxfId="189" priority="12">
      <formula>$C11="園内研修"</formula>
    </cfRule>
    <cfRule type="expression" dxfId="188" priority="13">
      <formula>$C11="幼稚園教諭旧免許状更新講習・免許法認定講習"</formula>
    </cfRule>
  </conditionalFormatting>
  <conditionalFormatting sqref="H11:H25">
    <cfRule type="expression" dxfId="187" priority="1">
      <formula>$C11="その他"</formula>
    </cfRule>
    <cfRule type="expression" dxfId="186" priority="10">
      <formula>$C11="【職員処遇改善費のみ対象】横浜市（区）主催研修"</formula>
    </cfRule>
  </conditionalFormatting>
  <conditionalFormatting sqref="I11:I25">
    <cfRule type="expression" dxfId="185" priority="5">
      <formula>$C11="保育士等キャリアアップ研修"</formula>
    </cfRule>
    <cfRule type="expression" dxfId="184" priority="9">
      <formula>$C11="幼稚園教諭旧免許状更新講習・免許法認定講習"</formula>
    </cfRule>
  </conditionalFormatting>
  <conditionalFormatting sqref="G11:G25">
    <cfRule type="expression" dxfId="183" priority="2">
      <formula>$C11="その他"</formula>
    </cfRule>
    <cfRule type="expression" dxfId="182" priority="6">
      <formula>$C11="【職員処遇改善費のみ対象】横浜市（区）主催研修"</formula>
    </cfRule>
    <cfRule type="expression" dxfId="181" priority="7">
      <formula>$C11="園内研修"</formula>
    </cfRule>
    <cfRule type="expression" dxfId="180" priority="8">
      <formula>$C11="幼稚園教諭旧免許状更新講習・免許法認定講習"</formula>
    </cfRule>
  </conditionalFormatting>
  <dataValidations count="11">
    <dataValidation type="list" allowBlank="1" showInputMessage="1" showErrorMessage="1" sqref="O6" xr:uid="{70A65E79-BAB4-4B73-B8C0-D1AA73C47CCE}">
      <formula1>" "</formula1>
    </dataValidation>
    <dataValidation type="list" allowBlank="1" showInputMessage="1" showErrorMessage="1" sqref="C11:C25" xr:uid="{880673FE-201A-4095-8EB4-9579A294F15C}">
      <formula1>INDIRECT($D$8)</formula1>
    </dataValidation>
    <dataValidation type="list" allowBlank="1" showInputMessage="1" showErrorMessage="1" sqref="D8" xr:uid="{5598D6DD-87EB-44C0-B3EE-739033AA3484}">
      <formula1>"〇,×"</formula1>
    </dataValidation>
    <dataValidation type="textLength" operator="equal" allowBlank="1" showInputMessage="1" showErrorMessage="1" promptTitle="修了証番号" prompt="保育士等キャリアアップ研修の時のみ12桁の修了証番号を入力" sqref="G11:G25" xr:uid="{FA1921C6-3DC5-4E8C-AE86-65341B559ECB}">
      <formula1>12</formula1>
    </dataValidation>
    <dataValidation type="custom" allowBlank="1" showInputMessage="1" showErrorMessage="1" promptTitle="講義名・テーマ" prompt="保育士等キャリアアップ研修の時は入力不要" sqref="F11:F25" xr:uid="{C0C26617-7026-468A-B69B-4C72A0429C28}">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B86CAECA-5C13-4450-B5A9-650AB1B271DB}">
      <formula1>INDIRECT($C$11)</formula1>
    </dataValidation>
    <dataValidation type="date" operator="lessThanOrEqual" allowBlank="1" showInputMessage="1" showErrorMessage="1" sqref="B11:B25" xr:uid="{CAB30B5A-0B54-437C-BEBD-A76E425B1660}">
      <formula1>45382</formula1>
    </dataValidation>
    <dataValidation type="list" allowBlank="1" showInputMessage="1" showErrorMessage="1" promptTitle="実施主体" prompt="幼稚園教諭旧免許状更新講習時は入力不要" sqref="D12:E25" xr:uid="{CC81AD7F-6349-4724-889F-DB5A45D5BC1F}">
      <formula1>INDIRECT($C12)</formula1>
    </dataValidation>
    <dataValidation type="decimal" operator="greaterThanOrEqual" allowBlank="1" showInputMessage="1" showErrorMessage="1" sqref="I11:I25" xr:uid="{22E9532B-131B-4B28-85F9-3A907E257196}">
      <formula1>0</formula1>
    </dataValidation>
    <dataValidation type="list" allowBlank="1" showInputMessage="1" showErrorMessage="1" sqref="H11:H24" xr:uid="{D576C12C-06B6-46E9-8B2E-D1E6B7633C0B}">
      <formula1>INDIRECT($C$6)</formula1>
    </dataValidation>
    <dataValidation type="list" allowBlank="1" showInputMessage="1" showErrorMessage="1" sqref="H25" xr:uid="{DD2626CB-0350-4EDC-A220-51012C4D11C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4230150B-FC89-4EE5-9A69-E75F8D2CD3F6}">
          <x14:formula1>
            <xm:f>マスタ!$C$3:$C$4</xm:f>
          </x14:formula1>
          <xm:sqref>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0EE4-D763-4A6A-850D-557E83109769}">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6DpyiliGCREyapnRFcjc5iT2+sDJOM91QRH2D2Pw/YeeAEH7l8HNTEqTNVemKHvr3bEbyJZmWSk7RpdW7yTNRw==" saltValue="DY2CbqqQPYLXIxJ2zb+8J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79" priority="3">
      <formula>$C11="その他"</formula>
    </cfRule>
    <cfRule type="expression" dxfId="178" priority="4">
      <formula>$C11&lt;&gt;"保育士等キャリアアップ研修"</formula>
    </cfRule>
    <cfRule type="expression" dxfId="177" priority="18" stopIfTrue="1">
      <formula>$C11="保育士等キャリアアップ研修"</formula>
    </cfRule>
  </conditionalFormatting>
  <conditionalFormatting sqref="H26:I26 C7 D8">
    <cfRule type="cellIs" dxfId="176" priority="17" operator="equal">
      <formula>""</formula>
    </cfRule>
  </conditionalFormatting>
  <conditionalFormatting sqref="E1">
    <cfRule type="cellIs" dxfId="175" priority="16" operator="equal">
      <formula>""</formula>
    </cfRule>
  </conditionalFormatting>
  <conditionalFormatting sqref="H3:J7">
    <cfRule type="cellIs" dxfId="174" priority="15" operator="equal">
      <formula>""</formula>
    </cfRule>
  </conditionalFormatting>
  <conditionalFormatting sqref="C6">
    <cfRule type="cellIs" dxfId="173" priority="14" operator="equal">
      <formula>""</formula>
    </cfRule>
  </conditionalFormatting>
  <conditionalFormatting sqref="D11:E25">
    <cfRule type="expression" dxfId="172" priority="11">
      <formula>$C11="横浜市（区）主催研修"</formula>
    </cfRule>
    <cfRule type="expression" dxfId="171" priority="12">
      <formula>$C11="園内研修"</formula>
    </cfRule>
    <cfRule type="expression" dxfId="170" priority="13">
      <formula>$C11="幼稚園教諭旧免許状更新講習・免許法認定講習"</formula>
    </cfRule>
  </conditionalFormatting>
  <conditionalFormatting sqref="H11:H25">
    <cfRule type="expression" dxfId="169" priority="1">
      <formula>$C11="その他"</formula>
    </cfRule>
    <cfRule type="expression" dxfId="168" priority="10">
      <formula>$C11="【職員処遇改善費のみ対象】横浜市（区）主催研修"</formula>
    </cfRule>
  </conditionalFormatting>
  <conditionalFormatting sqref="I11:I25">
    <cfRule type="expression" dxfId="167" priority="5">
      <formula>$C11="保育士等キャリアアップ研修"</formula>
    </cfRule>
    <cfRule type="expression" dxfId="166" priority="9">
      <formula>$C11="幼稚園教諭旧免許状更新講習・免許法認定講習"</formula>
    </cfRule>
  </conditionalFormatting>
  <conditionalFormatting sqref="G11:G25">
    <cfRule type="expression" dxfId="165" priority="2">
      <formula>$C11="その他"</formula>
    </cfRule>
    <cfRule type="expression" dxfId="164" priority="6">
      <formula>$C11="【職員処遇改善費のみ対象】横浜市（区）主催研修"</formula>
    </cfRule>
    <cfRule type="expression" dxfId="163" priority="7">
      <formula>$C11="園内研修"</formula>
    </cfRule>
    <cfRule type="expression" dxfId="162" priority="8">
      <formula>$C11="幼稚園教諭旧免許状更新講習・免許法認定講習"</formula>
    </cfRule>
  </conditionalFormatting>
  <dataValidations count="11">
    <dataValidation type="list" allowBlank="1" showInputMessage="1" showErrorMessage="1" sqref="H25" xr:uid="{57E41C0C-FDB8-46E1-B20A-E2EE4739C86F}">
      <formula1>INDIRECT($C$5)</formula1>
    </dataValidation>
    <dataValidation type="list" allowBlank="1" showInputMessage="1" showErrorMessage="1" sqref="H11:H24" xr:uid="{9A7A6D27-166D-4C59-BDB7-3F6BAC94F23F}">
      <formula1>INDIRECT($C$6)</formula1>
    </dataValidation>
    <dataValidation type="decimal" operator="greaterThanOrEqual" allowBlank="1" showInputMessage="1" showErrorMessage="1" sqref="I11:I25" xr:uid="{F7CE6275-C5DD-495E-B5EA-582466911E67}">
      <formula1>0</formula1>
    </dataValidation>
    <dataValidation type="list" allowBlank="1" showInputMessage="1" showErrorMessage="1" promptTitle="実施主体" prompt="幼稚園教諭旧免許状更新講習時は入力不要" sqref="D12:E25" xr:uid="{453D9170-5766-4854-922E-E550024ACCFE}">
      <formula1>INDIRECT($C12)</formula1>
    </dataValidation>
    <dataValidation type="date" operator="lessThanOrEqual" allowBlank="1" showInputMessage="1" showErrorMessage="1" sqref="B11:B25" xr:uid="{DF3178F3-E07B-485B-B87A-E0D6028EE91A}">
      <formula1>45382</formula1>
    </dataValidation>
    <dataValidation type="list" allowBlank="1" showInputMessage="1" showErrorMessage="1" promptTitle="実施主体" prompt="幼稚園教諭旧免許状更新講習時は入力不要" sqref="D11:E11" xr:uid="{91B3AA48-CFE5-49BD-91B8-E6C0A0B9AA39}">
      <formula1>INDIRECT($C$11)</formula1>
    </dataValidation>
    <dataValidation type="custom" allowBlank="1" showInputMessage="1" showErrorMessage="1" promptTitle="講義名・テーマ" prompt="保育士等キャリアアップ研修の時は入力不要" sqref="F11:F25" xr:uid="{8EB02C9D-B2B3-4756-9D3B-324D5B5F73B4}">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CD97E66A-CB54-42C2-9E8B-E9A13FDF749D}">
      <formula1>12</formula1>
    </dataValidation>
    <dataValidation type="list" allowBlank="1" showInputMessage="1" showErrorMessage="1" sqref="D8" xr:uid="{032E0C99-9839-496D-B817-A358B2A399E3}">
      <formula1>"〇,×"</formula1>
    </dataValidation>
    <dataValidation type="list" allowBlank="1" showInputMessage="1" showErrorMessage="1" sqref="C11:C25" xr:uid="{1F25297B-2CE4-46C0-907E-BE2C90350A76}">
      <formula1>INDIRECT($D$8)</formula1>
    </dataValidation>
    <dataValidation type="list" allowBlank="1" showInputMessage="1" showErrorMessage="1" sqref="O6" xr:uid="{CE99A69F-CD5F-40B4-8E8E-48C59FD5E5E2}">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97EE7D41-C3D0-4A86-A1DA-8A6D5E69799F}">
          <x14:formula1>
            <xm:f>マスタ!$C$3:$C$4</xm:f>
          </x14:formula1>
          <xm:sqref>C6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A664-809F-478E-8935-0BB2310FC15F}">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od4M7nACZ/RbBOV8Q0JcEeBqlxo+J5my48/IjGOsVCYe12FzYnhAzL1AViDmUA19ExRd7jXkVjMRz2PU5IdBoQ==" saltValue="EIbBsHlgIrin60ZasOhDD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61" priority="3">
      <formula>$C11="その他"</formula>
    </cfRule>
    <cfRule type="expression" dxfId="160" priority="4">
      <formula>$C11&lt;&gt;"保育士等キャリアアップ研修"</formula>
    </cfRule>
    <cfRule type="expression" dxfId="159" priority="18" stopIfTrue="1">
      <formula>$C11="保育士等キャリアアップ研修"</formula>
    </cfRule>
  </conditionalFormatting>
  <conditionalFormatting sqref="H26:I26 C7 D8">
    <cfRule type="cellIs" dxfId="158" priority="17" operator="equal">
      <formula>""</formula>
    </cfRule>
  </conditionalFormatting>
  <conditionalFormatting sqref="E1">
    <cfRule type="cellIs" dxfId="157" priority="16" operator="equal">
      <formula>""</formula>
    </cfRule>
  </conditionalFormatting>
  <conditionalFormatting sqref="H3:J7">
    <cfRule type="cellIs" dxfId="156" priority="15" operator="equal">
      <formula>""</formula>
    </cfRule>
  </conditionalFormatting>
  <conditionalFormatting sqref="C6">
    <cfRule type="cellIs" dxfId="155" priority="14" operator="equal">
      <formula>""</formula>
    </cfRule>
  </conditionalFormatting>
  <conditionalFormatting sqref="D11:E25">
    <cfRule type="expression" dxfId="154" priority="11">
      <formula>$C11="横浜市（区）主催研修"</formula>
    </cfRule>
    <cfRule type="expression" dxfId="153" priority="12">
      <formula>$C11="園内研修"</formula>
    </cfRule>
    <cfRule type="expression" dxfId="152" priority="13">
      <formula>$C11="幼稚園教諭旧免許状更新講習・免許法認定講習"</formula>
    </cfRule>
  </conditionalFormatting>
  <conditionalFormatting sqref="H11:H25">
    <cfRule type="expression" dxfId="151" priority="1">
      <formula>$C11="その他"</formula>
    </cfRule>
    <cfRule type="expression" dxfId="150" priority="10">
      <formula>$C11="【職員処遇改善費のみ対象】横浜市（区）主催研修"</formula>
    </cfRule>
  </conditionalFormatting>
  <conditionalFormatting sqref="I11:I25">
    <cfRule type="expression" dxfId="149" priority="5">
      <formula>$C11="保育士等キャリアアップ研修"</formula>
    </cfRule>
    <cfRule type="expression" dxfId="148" priority="9">
      <formula>$C11="幼稚園教諭旧免許状更新講習・免許法認定講習"</formula>
    </cfRule>
  </conditionalFormatting>
  <conditionalFormatting sqref="G11:G25">
    <cfRule type="expression" dxfId="147" priority="2">
      <formula>$C11="その他"</formula>
    </cfRule>
    <cfRule type="expression" dxfId="146" priority="6">
      <formula>$C11="【職員処遇改善費のみ対象】横浜市（区）主催研修"</formula>
    </cfRule>
    <cfRule type="expression" dxfId="145" priority="7">
      <formula>$C11="園内研修"</formula>
    </cfRule>
    <cfRule type="expression" dxfId="144" priority="8">
      <formula>$C11="幼稚園教諭旧免許状更新講習・免許法認定講習"</formula>
    </cfRule>
  </conditionalFormatting>
  <dataValidations count="11">
    <dataValidation type="list" allowBlank="1" showInputMessage="1" showErrorMessage="1" sqref="O6" xr:uid="{4CE960D2-A328-4252-8F85-DA23491E2252}">
      <formula1>" "</formula1>
    </dataValidation>
    <dataValidation type="list" allowBlank="1" showInputMessage="1" showErrorMessage="1" sqref="C11:C25" xr:uid="{6C7DB5BD-BE74-4448-B7BF-708B1792684F}">
      <formula1>INDIRECT($D$8)</formula1>
    </dataValidation>
    <dataValidation type="list" allowBlank="1" showInputMessage="1" showErrorMessage="1" sqref="D8" xr:uid="{31E8E4E6-646A-4371-BEFF-6390061E79F4}">
      <formula1>"〇,×"</formula1>
    </dataValidation>
    <dataValidation type="textLength" operator="equal" allowBlank="1" showInputMessage="1" showErrorMessage="1" promptTitle="修了証番号" prompt="保育士等キャリアアップ研修の時のみ12桁の修了証番号を入力" sqref="G11:G25" xr:uid="{198D7425-9C3E-4FAD-AA09-8726C45FC596}">
      <formula1>12</formula1>
    </dataValidation>
    <dataValidation type="custom" allowBlank="1" showInputMessage="1" showErrorMessage="1" promptTitle="講義名・テーマ" prompt="保育士等キャリアアップ研修の時は入力不要" sqref="F11:F25" xr:uid="{53BBA078-1A3D-4B6D-A80A-050D8659B912}">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E06C3192-6EDF-4F75-91A1-4054E2BDA1E0}">
      <formula1>INDIRECT($C$11)</formula1>
    </dataValidation>
    <dataValidation type="date" operator="lessThanOrEqual" allowBlank="1" showInputMessage="1" showErrorMessage="1" sqref="B11:B25" xr:uid="{07BD504F-F630-411C-9DF5-B084541EBB2E}">
      <formula1>45382</formula1>
    </dataValidation>
    <dataValidation type="list" allowBlank="1" showInputMessage="1" showErrorMessage="1" promptTitle="実施主体" prompt="幼稚園教諭旧免許状更新講習時は入力不要" sqref="D12:E25" xr:uid="{B3CAFB70-2EC6-4C50-AF85-C63B52A803E5}">
      <formula1>INDIRECT($C12)</formula1>
    </dataValidation>
    <dataValidation type="decimal" operator="greaterThanOrEqual" allowBlank="1" showInputMessage="1" showErrorMessage="1" sqref="I11:I25" xr:uid="{2F4E1559-A510-426A-B884-8A1B96CE8F2E}">
      <formula1>0</formula1>
    </dataValidation>
    <dataValidation type="list" allowBlank="1" showInputMessage="1" showErrorMessage="1" sqref="H11:H24" xr:uid="{8139B8AF-F94D-495F-A88A-5A98441A026F}">
      <formula1>INDIRECT($C$6)</formula1>
    </dataValidation>
    <dataValidation type="list" allowBlank="1" showInputMessage="1" showErrorMessage="1" sqref="H25" xr:uid="{5981BB04-F33A-4D26-9A80-2ED84351801C}">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801C4954-279D-4277-B792-AD8D327D9FA2}">
          <x14:formula1>
            <xm:f>マスタ!$C$3:$C$4</xm:f>
          </x14:formula1>
          <xm:sqref>C6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11C73-93D4-4404-9B46-9078564AD8CD}">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GkDWHi7uxXWv57erPC90ypXLfrIPdokdXMknlrHx0PX5dSzLqaK53FnFg+kkR7VouUqlRH4i3W8AgpaLFxZPeA==" saltValue="M9YiP/GuRpfO8SQSHrP9fw=="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43" priority="3">
      <formula>$C11="その他"</formula>
    </cfRule>
    <cfRule type="expression" dxfId="142" priority="4">
      <formula>$C11&lt;&gt;"保育士等キャリアアップ研修"</formula>
    </cfRule>
    <cfRule type="expression" dxfId="141" priority="18" stopIfTrue="1">
      <formula>$C11="保育士等キャリアアップ研修"</formula>
    </cfRule>
  </conditionalFormatting>
  <conditionalFormatting sqref="H26:I26 C7 D8">
    <cfRule type="cellIs" dxfId="140" priority="17" operator="equal">
      <formula>""</formula>
    </cfRule>
  </conditionalFormatting>
  <conditionalFormatting sqref="E1">
    <cfRule type="cellIs" dxfId="139" priority="16" operator="equal">
      <formula>""</formula>
    </cfRule>
  </conditionalFormatting>
  <conditionalFormatting sqref="H3:J7">
    <cfRule type="cellIs" dxfId="138" priority="15" operator="equal">
      <formula>""</formula>
    </cfRule>
  </conditionalFormatting>
  <conditionalFormatting sqref="C6">
    <cfRule type="cellIs" dxfId="137" priority="14" operator="equal">
      <formula>""</formula>
    </cfRule>
  </conditionalFormatting>
  <conditionalFormatting sqref="D11:E25">
    <cfRule type="expression" dxfId="136" priority="11">
      <formula>$C11="横浜市（区）主催研修"</formula>
    </cfRule>
    <cfRule type="expression" dxfId="135" priority="12">
      <formula>$C11="園内研修"</formula>
    </cfRule>
    <cfRule type="expression" dxfId="134" priority="13">
      <formula>$C11="幼稚園教諭旧免許状更新講習・免許法認定講習"</formula>
    </cfRule>
  </conditionalFormatting>
  <conditionalFormatting sqref="H11:H25">
    <cfRule type="expression" dxfId="133" priority="1">
      <formula>$C11="その他"</formula>
    </cfRule>
    <cfRule type="expression" dxfId="132" priority="10">
      <formula>$C11="【職員処遇改善費のみ対象】横浜市（区）主催研修"</formula>
    </cfRule>
  </conditionalFormatting>
  <conditionalFormatting sqref="I11:I25">
    <cfRule type="expression" dxfId="131" priority="5">
      <formula>$C11="保育士等キャリアアップ研修"</formula>
    </cfRule>
    <cfRule type="expression" dxfId="130" priority="9">
      <formula>$C11="幼稚園教諭旧免許状更新講習・免許法認定講習"</formula>
    </cfRule>
  </conditionalFormatting>
  <conditionalFormatting sqref="G11:G25">
    <cfRule type="expression" dxfId="129" priority="2">
      <formula>$C11="その他"</formula>
    </cfRule>
    <cfRule type="expression" dxfId="128" priority="6">
      <formula>$C11="【職員処遇改善費のみ対象】横浜市（区）主催研修"</formula>
    </cfRule>
    <cfRule type="expression" dxfId="127" priority="7">
      <formula>$C11="園内研修"</formula>
    </cfRule>
    <cfRule type="expression" dxfId="126" priority="8">
      <formula>$C11="幼稚園教諭旧免許状更新講習・免許法認定講習"</formula>
    </cfRule>
  </conditionalFormatting>
  <dataValidations count="11">
    <dataValidation type="list" allowBlank="1" showInputMessage="1" showErrorMessage="1" sqref="H25" xr:uid="{EDF7499F-1733-481B-B4B1-81E06C3DD08E}">
      <formula1>INDIRECT($C$5)</formula1>
    </dataValidation>
    <dataValidation type="list" allowBlank="1" showInputMessage="1" showErrorMessage="1" sqref="H11:H24" xr:uid="{D91807A9-EE44-4145-99A8-9C03793FF018}">
      <formula1>INDIRECT($C$6)</formula1>
    </dataValidation>
    <dataValidation type="decimal" operator="greaterThanOrEqual" allowBlank="1" showInputMessage="1" showErrorMessage="1" sqref="I11:I25" xr:uid="{5178B057-853D-4A47-B34D-D7441A29C9A5}">
      <formula1>0</formula1>
    </dataValidation>
    <dataValidation type="list" allowBlank="1" showInputMessage="1" showErrorMessage="1" promptTitle="実施主体" prompt="幼稚園教諭旧免許状更新講習時は入力不要" sqref="D12:E25" xr:uid="{C08DDFCB-72A5-4794-A81F-913261F71B1C}">
      <formula1>INDIRECT($C12)</formula1>
    </dataValidation>
    <dataValidation type="date" operator="lessThanOrEqual" allowBlank="1" showInputMessage="1" showErrorMessage="1" sqref="B11:B25" xr:uid="{D85F1D28-5F2F-41E7-83FB-78E76284B9B4}">
      <formula1>45382</formula1>
    </dataValidation>
    <dataValidation type="list" allowBlank="1" showInputMessage="1" showErrorMessage="1" promptTitle="実施主体" prompt="幼稚園教諭旧免許状更新講習時は入力不要" sqref="D11:E11" xr:uid="{771B86F2-FF56-4F8C-B69D-EFC6856E7703}">
      <formula1>INDIRECT($C$11)</formula1>
    </dataValidation>
    <dataValidation type="custom" allowBlank="1" showInputMessage="1" showErrorMessage="1" promptTitle="講義名・テーマ" prompt="保育士等キャリアアップ研修の時は入力不要" sqref="F11:F25" xr:uid="{A9B92FE3-52F4-4A89-AC86-2ED45C87FC70}">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0FDA13D5-160D-46AF-88FA-5BBE103C5A01}">
      <formula1>12</formula1>
    </dataValidation>
    <dataValidation type="list" allowBlank="1" showInputMessage="1" showErrorMessage="1" sqref="D8" xr:uid="{6A81BC67-C3B2-4D89-BD43-A74F3E01CC37}">
      <formula1>"〇,×"</formula1>
    </dataValidation>
    <dataValidation type="list" allowBlank="1" showInputMessage="1" showErrorMessage="1" sqref="C11:C25" xr:uid="{043FB4E1-6046-4134-9121-9715C6191852}">
      <formula1>INDIRECT($D$8)</formula1>
    </dataValidation>
    <dataValidation type="list" allowBlank="1" showInputMessage="1" showErrorMessage="1" sqref="O6" xr:uid="{5FB023D8-A747-4245-96AC-8B8774A8029B}">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34CBA265-86B1-4251-A382-7A362C995052}">
          <x14:formula1>
            <xm:f>マスタ!$C$3:$C$4</xm:f>
          </x14:formula1>
          <xm:sqref>C6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C3C96-25F0-46FC-8E1B-5990496B008B}">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Z2VPRfWHnpSBqpBLMUsj+IoLflvVJmqurukwXpEUKOvI9F7ErZxysgCewkcMG7ijHOL8t489QvFl6C8VfkbOyQ==" saltValue="tCkRIKokur6kXuLZ8PPwyQ=="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25" priority="3">
      <formula>$C11="その他"</formula>
    </cfRule>
    <cfRule type="expression" dxfId="124" priority="4">
      <formula>$C11&lt;&gt;"保育士等キャリアアップ研修"</formula>
    </cfRule>
    <cfRule type="expression" dxfId="123" priority="18" stopIfTrue="1">
      <formula>$C11="保育士等キャリアアップ研修"</formula>
    </cfRule>
  </conditionalFormatting>
  <conditionalFormatting sqref="H26:I26 C7 D8">
    <cfRule type="cellIs" dxfId="122" priority="17" operator="equal">
      <formula>""</formula>
    </cfRule>
  </conditionalFormatting>
  <conditionalFormatting sqref="E1">
    <cfRule type="cellIs" dxfId="121" priority="16" operator="equal">
      <formula>""</formula>
    </cfRule>
  </conditionalFormatting>
  <conditionalFormatting sqref="H3:J7">
    <cfRule type="cellIs" dxfId="120" priority="15" operator="equal">
      <formula>""</formula>
    </cfRule>
  </conditionalFormatting>
  <conditionalFormatting sqref="C6">
    <cfRule type="cellIs" dxfId="119" priority="14" operator="equal">
      <formula>""</formula>
    </cfRule>
  </conditionalFormatting>
  <conditionalFormatting sqref="D11:E25">
    <cfRule type="expression" dxfId="118" priority="11">
      <formula>$C11="横浜市（区）主催研修"</formula>
    </cfRule>
    <cfRule type="expression" dxfId="117" priority="12">
      <formula>$C11="園内研修"</formula>
    </cfRule>
    <cfRule type="expression" dxfId="116" priority="13">
      <formula>$C11="幼稚園教諭旧免許状更新講習・免許法認定講習"</formula>
    </cfRule>
  </conditionalFormatting>
  <conditionalFormatting sqref="H11:H25">
    <cfRule type="expression" dxfId="115" priority="1">
      <formula>$C11="その他"</formula>
    </cfRule>
    <cfRule type="expression" dxfId="114" priority="10">
      <formula>$C11="【職員処遇改善費のみ対象】横浜市（区）主催研修"</formula>
    </cfRule>
  </conditionalFormatting>
  <conditionalFormatting sqref="I11:I25">
    <cfRule type="expression" dxfId="113" priority="5">
      <formula>$C11="保育士等キャリアアップ研修"</formula>
    </cfRule>
    <cfRule type="expression" dxfId="112" priority="9">
      <formula>$C11="幼稚園教諭旧免許状更新講習・免許法認定講習"</formula>
    </cfRule>
  </conditionalFormatting>
  <conditionalFormatting sqref="G11:G25">
    <cfRule type="expression" dxfId="111" priority="2">
      <formula>$C11="その他"</formula>
    </cfRule>
    <cfRule type="expression" dxfId="110" priority="6">
      <formula>$C11="【職員処遇改善費のみ対象】横浜市（区）主催研修"</formula>
    </cfRule>
    <cfRule type="expression" dxfId="109" priority="7">
      <formula>$C11="園内研修"</formula>
    </cfRule>
    <cfRule type="expression" dxfId="108" priority="8">
      <formula>$C11="幼稚園教諭旧免許状更新講習・免許法認定講習"</formula>
    </cfRule>
  </conditionalFormatting>
  <dataValidations count="11">
    <dataValidation type="list" allowBlank="1" showInputMessage="1" showErrorMessage="1" sqref="O6" xr:uid="{DA4ED8E4-EF66-4272-855B-1D211901D348}">
      <formula1>" "</formula1>
    </dataValidation>
    <dataValidation type="list" allowBlank="1" showInputMessage="1" showErrorMessage="1" sqref="C11:C25" xr:uid="{BF3C9CCD-222A-4BA5-80D5-78B57A50F1EE}">
      <formula1>INDIRECT($D$8)</formula1>
    </dataValidation>
    <dataValidation type="list" allowBlank="1" showInputMessage="1" showErrorMessage="1" sqref="D8" xr:uid="{BA8D5E3D-D44A-496B-A969-D2C226022886}">
      <formula1>"〇,×"</formula1>
    </dataValidation>
    <dataValidation type="textLength" operator="equal" allowBlank="1" showInputMessage="1" showErrorMessage="1" promptTitle="修了証番号" prompt="保育士等キャリアアップ研修の時のみ12桁の修了証番号を入力" sqref="G11:G25" xr:uid="{8BBEE843-2516-43BE-980C-3E1AC9D2E041}">
      <formula1>12</formula1>
    </dataValidation>
    <dataValidation type="custom" allowBlank="1" showInputMessage="1" showErrorMessage="1" promptTitle="講義名・テーマ" prompt="保育士等キャリアアップ研修の時は入力不要" sqref="F11:F25" xr:uid="{12B3640B-167F-4ADD-A3E5-3C0805FC8836}">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DF8746A8-D3F8-485D-A8BA-63991E7A8EFE}">
      <formula1>INDIRECT($C$11)</formula1>
    </dataValidation>
    <dataValidation type="date" operator="lessThanOrEqual" allowBlank="1" showInputMessage="1" showErrorMessage="1" sqref="B11:B25" xr:uid="{BC397B1E-7A82-4E4F-A453-6AEC986951C5}">
      <formula1>45382</formula1>
    </dataValidation>
    <dataValidation type="list" allowBlank="1" showInputMessage="1" showErrorMessage="1" promptTitle="実施主体" prompt="幼稚園教諭旧免許状更新講習時は入力不要" sqref="D12:E25" xr:uid="{E491AFD3-71BB-44CC-81E1-853C25B6BD7B}">
      <formula1>INDIRECT($C12)</formula1>
    </dataValidation>
    <dataValidation type="decimal" operator="greaterThanOrEqual" allowBlank="1" showInputMessage="1" showErrorMessage="1" sqref="I11:I25" xr:uid="{BFEFB445-4E60-459C-9B87-94C6138B7FD4}">
      <formula1>0</formula1>
    </dataValidation>
    <dataValidation type="list" allowBlank="1" showInputMessage="1" showErrorMessage="1" sqref="H11:H24" xr:uid="{3F804019-E4A1-4BC6-B6EC-76321933F058}">
      <formula1>INDIRECT($C$6)</formula1>
    </dataValidation>
    <dataValidation type="list" allowBlank="1" showInputMessage="1" showErrorMessage="1" sqref="H25" xr:uid="{6269F1BA-3AA5-48C8-9F52-8D6DB5101CB6}">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AE969230-8C56-40B9-9E36-CEE7BBCC902F}">
          <x14:formula1>
            <xm:f>マスタ!$C$3:$C$4</xm:f>
          </x14:formula1>
          <xm:sqref>C6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F3BEF-5080-4125-B090-FB15E4406026}">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BD5YlMcNSTLl3w6Om+gGZusVuyTyMeoVGaUhLtPVdZvJF3S44ecqvQXjk45MDIS2s4+f9+ISKD7mc00hs25EGg==" saltValue="tapeOFGkO8jQuGGhJNxZqQ=="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07" priority="3">
      <formula>$C11="その他"</formula>
    </cfRule>
    <cfRule type="expression" dxfId="106" priority="4">
      <formula>$C11&lt;&gt;"保育士等キャリアアップ研修"</formula>
    </cfRule>
    <cfRule type="expression" dxfId="105" priority="18" stopIfTrue="1">
      <formula>$C11="保育士等キャリアアップ研修"</formula>
    </cfRule>
  </conditionalFormatting>
  <conditionalFormatting sqref="H26:I26 C7 D8">
    <cfRule type="cellIs" dxfId="104" priority="17" operator="equal">
      <formula>""</formula>
    </cfRule>
  </conditionalFormatting>
  <conditionalFormatting sqref="E1">
    <cfRule type="cellIs" dxfId="103" priority="16" operator="equal">
      <formula>""</formula>
    </cfRule>
  </conditionalFormatting>
  <conditionalFormatting sqref="H3:J7">
    <cfRule type="cellIs" dxfId="102" priority="15" operator="equal">
      <formula>""</formula>
    </cfRule>
  </conditionalFormatting>
  <conditionalFormatting sqref="C6">
    <cfRule type="cellIs" dxfId="101" priority="14" operator="equal">
      <formula>""</formula>
    </cfRule>
  </conditionalFormatting>
  <conditionalFormatting sqref="D11:E25">
    <cfRule type="expression" dxfId="100" priority="11">
      <formula>$C11="横浜市（区）主催研修"</formula>
    </cfRule>
    <cfRule type="expression" dxfId="99" priority="12">
      <formula>$C11="園内研修"</formula>
    </cfRule>
    <cfRule type="expression" dxfId="98" priority="13">
      <formula>$C11="幼稚園教諭旧免許状更新講習・免許法認定講習"</formula>
    </cfRule>
  </conditionalFormatting>
  <conditionalFormatting sqref="H11:H25">
    <cfRule type="expression" dxfId="97" priority="1">
      <formula>$C11="その他"</formula>
    </cfRule>
    <cfRule type="expression" dxfId="96" priority="10">
      <formula>$C11="【職員処遇改善費のみ対象】横浜市（区）主催研修"</formula>
    </cfRule>
  </conditionalFormatting>
  <conditionalFormatting sqref="I11:I25">
    <cfRule type="expression" dxfId="95" priority="5">
      <formula>$C11="保育士等キャリアアップ研修"</formula>
    </cfRule>
    <cfRule type="expression" dxfId="94" priority="9">
      <formula>$C11="幼稚園教諭旧免許状更新講習・免許法認定講習"</formula>
    </cfRule>
  </conditionalFormatting>
  <conditionalFormatting sqref="G11:G25">
    <cfRule type="expression" dxfId="93" priority="2">
      <formula>$C11="その他"</formula>
    </cfRule>
    <cfRule type="expression" dxfId="92" priority="6">
      <formula>$C11="【職員処遇改善費のみ対象】横浜市（区）主催研修"</formula>
    </cfRule>
    <cfRule type="expression" dxfId="91" priority="7">
      <formula>$C11="園内研修"</formula>
    </cfRule>
    <cfRule type="expression" dxfId="90" priority="8">
      <formula>$C11="幼稚園教諭旧免許状更新講習・免許法認定講習"</formula>
    </cfRule>
  </conditionalFormatting>
  <dataValidations count="11">
    <dataValidation type="list" allowBlank="1" showInputMessage="1" showErrorMessage="1" sqref="H25" xr:uid="{88E51F8D-CF5F-4D46-91DC-388E22007F6D}">
      <formula1>INDIRECT($C$5)</formula1>
    </dataValidation>
    <dataValidation type="list" allowBlank="1" showInputMessage="1" showErrorMessage="1" sqref="H11:H24" xr:uid="{F1196E23-9F10-4EC2-93AF-ACF8A0E792AD}">
      <formula1>INDIRECT($C$6)</formula1>
    </dataValidation>
    <dataValidation type="decimal" operator="greaterThanOrEqual" allowBlank="1" showInputMessage="1" showErrorMessage="1" sqref="I11:I25" xr:uid="{1795221A-A7FE-48F5-AC1F-4A7EAAFED2CE}">
      <formula1>0</formula1>
    </dataValidation>
    <dataValidation type="list" allowBlank="1" showInputMessage="1" showErrorMessage="1" promptTitle="実施主体" prompt="幼稚園教諭旧免許状更新講習時は入力不要" sqref="D12:E25" xr:uid="{4FCD13CC-C1F6-485A-87B2-7CE599770B80}">
      <formula1>INDIRECT($C12)</formula1>
    </dataValidation>
    <dataValidation type="date" operator="lessThanOrEqual" allowBlank="1" showInputMessage="1" showErrorMessage="1" sqref="B11:B25" xr:uid="{99785E92-512D-4199-9590-9F122B95CD37}">
      <formula1>45382</formula1>
    </dataValidation>
    <dataValidation type="list" allowBlank="1" showInputMessage="1" showErrorMessage="1" promptTitle="実施主体" prompt="幼稚園教諭旧免許状更新講習時は入力不要" sqref="D11:E11" xr:uid="{004B9B2E-6F6F-4257-82F1-97D1F472F843}">
      <formula1>INDIRECT($C$11)</formula1>
    </dataValidation>
    <dataValidation type="custom" allowBlank="1" showInputMessage="1" showErrorMessage="1" promptTitle="講義名・テーマ" prompt="保育士等キャリアアップ研修の時は入力不要" sqref="F11:F25" xr:uid="{8DCFEC77-3B21-4031-8165-C405789A2BFE}">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059BD2D6-D75C-4FBA-BD50-2C19497E1C39}">
      <formula1>12</formula1>
    </dataValidation>
    <dataValidation type="list" allowBlank="1" showInputMessage="1" showErrorMessage="1" sqref="D8" xr:uid="{54095255-5974-4644-9921-9BCF311BA17B}">
      <formula1>"〇,×"</formula1>
    </dataValidation>
    <dataValidation type="list" allowBlank="1" showInputMessage="1" showErrorMessage="1" sqref="C11:C25" xr:uid="{CEFF7C86-42AB-47BE-80D0-0514BE151C18}">
      <formula1>INDIRECT($D$8)</formula1>
    </dataValidation>
    <dataValidation type="list" allowBlank="1" showInputMessage="1" showErrorMessage="1" sqref="O6" xr:uid="{784E507E-95E5-4E13-8EB3-8F6205D0E36C}">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AB60EB33-9F04-4FED-87AB-4498C0257ACB}">
          <x14:formula1>
            <xm:f>マスタ!$C$3:$C$4</xm:f>
          </x14:formula1>
          <xm:sqref>C6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946D4-D3B3-48D6-9325-07E336FEFF6E}">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25YndcsZSrRyI7G/bGjL8L6Nw/3c1gt+iZNldtJYRbCZEYN0kYfi9Ac76G20pJV5KQqfgM4ZarlbH0ANj8OJiA==" saltValue="25HmwbVPz8wi4NtD3dSg1g=="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89" priority="3">
      <formula>$C11="その他"</formula>
    </cfRule>
    <cfRule type="expression" dxfId="88" priority="4">
      <formula>$C11&lt;&gt;"保育士等キャリアアップ研修"</formula>
    </cfRule>
    <cfRule type="expression" dxfId="87" priority="18" stopIfTrue="1">
      <formula>$C11="保育士等キャリアアップ研修"</formula>
    </cfRule>
  </conditionalFormatting>
  <conditionalFormatting sqref="H26:I26 C7 D8">
    <cfRule type="cellIs" dxfId="86" priority="17" operator="equal">
      <formula>""</formula>
    </cfRule>
  </conditionalFormatting>
  <conditionalFormatting sqref="E1">
    <cfRule type="cellIs" dxfId="85" priority="16" operator="equal">
      <formula>""</formula>
    </cfRule>
  </conditionalFormatting>
  <conditionalFormatting sqref="H3:J7">
    <cfRule type="cellIs" dxfId="84" priority="15" operator="equal">
      <formula>""</formula>
    </cfRule>
  </conditionalFormatting>
  <conditionalFormatting sqref="C6">
    <cfRule type="cellIs" dxfId="83" priority="14" operator="equal">
      <formula>""</formula>
    </cfRule>
  </conditionalFormatting>
  <conditionalFormatting sqref="D11:E25">
    <cfRule type="expression" dxfId="82" priority="11">
      <formula>$C11="横浜市（区）主催研修"</formula>
    </cfRule>
    <cfRule type="expression" dxfId="81" priority="12">
      <formula>$C11="園内研修"</formula>
    </cfRule>
    <cfRule type="expression" dxfId="80" priority="13">
      <formula>$C11="幼稚園教諭旧免許状更新講習・免許法認定講習"</formula>
    </cfRule>
  </conditionalFormatting>
  <conditionalFormatting sqref="H11:H25">
    <cfRule type="expression" dxfId="79" priority="1">
      <formula>$C11="その他"</formula>
    </cfRule>
    <cfRule type="expression" dxfId="78" priority="10">
      <formula>$C11="【職員処遇改善費のみ対象】横浜市（区）主催研修"</formula>
    </cfRule>
  </conditionalFormatting>
  <conditionalFormatting sqref="I11:I25">
    <cfRule type="expression" dxfId="77" priority="5">
      <formula>$C11="保育士等キャリアアップ研修"</formula>
    </cfRule>
    <cfRule type="expression" dxfId="76" priority="9">
      <formula>$C11="幼稚園教諭旧免許状更新講習・免許法認定講習"</formula>
    </cfRule>
  </conditionalFormatting>
  <conditionalFormatting sqref="G11:G25">
    <cfRule type="expression" dxfId="75" priority="2">
      <formula>$C11="その他"</formula>
    </cfRule>
    <cfRule type="expression" dxfId="74" priority="6">
      <formula>$C11="【職員処遇改善費のみ対象】横浜市（区）主催研修"</formula>
    </cfRule>
    <cfRule type="expression" dxfId="73" priority="7">
      <formula>$C11="園内研修"</formula>
    </cfRule>
    <cfRule type="expression" dxfId="72" priority="8">
      <formula>$C11="幼稚園教諭旧免許状更新講習・免許法認定講習"</formula>
    </cfRule>
  </conditionalFormatting>
  <dataValidations count="11">
    <dataValidation type="list" allowBlank="1" showInputMessage="1" showErrorMessage="1" sqref="O6" xr:uid="{D41AC1E4-66F7-4F52-9A13-1AC71EDD37D8}">
      <formula1>" "</formula1>
    </dataValidation>
    <dataValidation type="list" allowBlank="1" showInputMessage="1" showErrorMessage="1" sqref="C11:C25" xr:uid="{13458DF9-A691-4F99-BE6A-A950EB04C5D6}">
      <formula1>INDIRECT($D$8)</formula1>
    </dataValidation>
    <dataValidation type="list" allowBlank="1" showInputMessage="1" showErrorMessage="1" sqref="D8" xr:uid="{07363643-9EFD-4A89-8EE6-F1BA04A17BBA}">
      <formula1>"〇,×"</formula1>
    </dataValidation>
    <dataValidation type="textLength" operator="equal" allowBlank="1" showInputMessage="1" showErrorMessage="1" promptTitle="修了証番号" prompt="保育士等キャリアアップ研修の時のみ12桁の修了証番号を入力" sqref="G11:G25" xr:uid="{D2514DF4-3436-4241-ADC6-F72514EFB16C}">
      <formula1>12</formula1>
    </dataValidation>
    <dataValidation type="custom" allowBlank="1" showInputMessage="1" showErrorMessage="1" promptTitle="講義名・テーマ" prompt="保育士等キャリアアップ研修の時は入力不要" sqref="F11:F25" xr:uid="{38F25E64-63DD-4A00-8CF3-902297487B79}">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10B13C5B-347D-4438-A2F1-EC044435D740}">
      <formula1>INDIRECT($C$11)</formula1>
    </dataValidation>
    <dataValidation type="date" operator="lessThanOrEqual" allowBlank="1" showInputMessage="1" showErrorMessage="1" sqref="B11:B25" xr:uid="{BCD07AFF-8B47-45CF-A0B7-4009C388CDDB}">
      <formula1>45382</formula1>
    </dataValidation>
    <dataValidation type="list" allowBlank="1" showInputMessage="1" showErrorMessage="1" promptTitle="実施主体" prompt="幼稚園教諭旧免許状更新講習時は入力不要" sqref="D12:E25" xr:uid="{34D9AECC-4102-49A1-A434-61A69D30BBDA}">
      <formula1>INDIRECT($C12)</formula1>
    </dataValidation>
    <dataValidation type="decimal" operator="greaterThanOrEqual" allowBlank="1" showInputMessage="1" showErrorMessage="1" sqref="I11:I25" xr:uid="{7DEB0FBF-5AD3-4D29-AA92-69A6B1BEA722}">
      <formula1>0</formula1>
    </dataValidation>
    <dataValidation type="list" allowBlank="1" showInputMessage="1" showErrorMessage="1" sqref="H11:H24" xr:uid="{AACE3F36-631E-4B1B-952E-D263A3DDFAB0}">
      <formula1>INDIRECT($C$6)</formula1>
    </dataValidation>
    <dataValidation type="list" allowBlank="1" showInputMessage="1" showErrorMessage="1" sqref="H25" xr:uid="{1454D91B-05E5-4AD8-B70D-E781A7AE088B}">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3B616CAB-DBD0-48C3-89B5-6818183525E9}">
          <x14:formula1>
            <xm:f>マスタ!$C$3:$C$4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I39"/>
  <sheetViews>
    <sheetView view="pageBreakPreview" topLeftCell="A7" zoomScale="85" zoomScaleNormal="70" zoomScaleSheetLayoutView="85" workbookViewId="0">
      <selection activeCell="F13" sqref="F13"/>
    </sheetView>
  </sheetViews>
  <sheetFormatPr defaultRowHeight="13.5"/>
  <cols>
    <col min="1" max="1" width="6.375" style="2" customWidth="1"/>
    <col min="2" max="2" width="17.25" style="2" bestFit="1" customWidth="1"/>
    <col min="3" max="3" width="34.25" style="2" customWidth="1"/>
    <col min="4" max="5" width="33.625" style="2" customWidth="1"/>
    <col min="6" max="6" width="21" style="2" customWidth="1"/>
    <col min="7" max="7" width="19" style="2" customWidth="1"/>
    <col min="8" max="8" width="15.625" style="2" customWidth="1"/>
    <col min="9" max="9" width="20.625" style="2" customWidth="1"/>
    <col min="10" max="16384" width="9" style="2"/>
  </cols>
  <sheetData>
    <row r="1" spans="1:9" ht="29.25" customHeight="1">
      <c r="A1" s="1"/>
      <c r="B1" s="177" t="s">
        <v>0</v>
      </c>
      <c r="C1" s="178"/>
      <c r="D1" s="178"/>
      <c r="E1" s="178"/>
      <c r="F1" s="178"/>
      <c r="G1" s="178"/>
      <c r="H1" s="178"/>
      <c r="I1" s="178"/>
    </row>
    <row r="2" spans="1:9" ht="18" thickBot="1">
      <c r="A2" s="1"/>
      <c r="B2" s="3"/>
      <c r="C2" s="1"/>
      <c r="D2" s="1"/>
      <c r="E2" s="4"/>
      <c r="F2" s="1"/>
      <c r="G2" s="5"/>
      <c r="H2" s="5"/>
      <c r="I2" s="5"/>
    </row>
    <row r="3" spans="1:9" s="6" customFormat="1" ht="24.95" customHeight="1">
      <c r="B3" s="3"/>
      <c r="C3" s="3"/>
      <c r="D3" s="3"/>
      <c r="E3" s="7"/>
      <c r="F3" s="8" t="s">
        <v>1</v>
      </c>
      <c r="G3" s="9" t="s">
        <v>2</v>
      </c>
      <c r="H3" s="10" t="s">
        <v>3</v>
      </c>
      <c r="I3" s="11"/>
    </row>
    <row r="4" spans="1:9" s="6" customFormat="1" ht="24.95" customHeight="1" thickBot="1">
      <c r="A4" s="3"/>
      <c r="B4" s="3"/>
      <c r="C4" s="3"/>
      <c r="D4" s="3"/>
      <c r="E4" s="7"/>
      <c r="F4" s="12" t="s">
        <v>4</v>
      </c>
      <c r="G4" s="179" t="s">
        <v>5</v>
      </c>
      <c r="H4" s="180"/>
      <c r="I4" s="11"/>
    </row>
    <row r="5" spans="1:9" s="6" customFormat="1" ht="24.95" customHeight="1">
      <c r="A5" s="3"/>
      <c r="B5" s="8" t="s">
        <v>6</v>
      </c>
      <c r="C5" s="13" t="s">
        <v>23</v>
      </c>
      <c r="D5" s="14"/>
      <c r="E5" s="7"/>
      <c r="F5" s="15" t="s">
        <v>7</v>
      </c>
      <c r="G5" s="181" t="s">
        <v>8</v>
      </c>
      <c r="H5" s="180"/>
      <c r="I5" s="16"/>
    </row>
    <row r="6" spans="1:9" s="6" customFormat="1" ht="24.95" customHeight="1" thickBot="1">
      <c r="A6" s="3"/>
      <c r="B6" s="17" t="s">
        <v>9</v>
      </c>
      <c r="C6" s="18" t="s">
        <v>10</v>
      </c>
      <c r="D6" s="14"/>
      <c r="E6" s="7"/>
      <c r="F6" s="17" t="s">
        <v>11</v>
      </c>
      <c r="G6" s="182" t="s">
        <v>12</v>
      </c>
      <c r="H6" s="183"/>
      <c r="I6" s="14"/>
    </row>
    <row r="7" spans="1:9" ht="24.95" customHeight="1">
      <c r="A7" s="1"/>
      <c r="B7" s="1"/>
      <c r="C7" s="19"/>
      <c r="D7" s="20"/>
      <c r="E7" s="19"/>
      <c r="F7" s="19"/>
      <c r="G7" s="21"/>
      <c r="H7" s="22"/>
      <c r="I7" s="23"/>
    </row>
    <row r="8" spans="1:9" ht="24.95" customHeight="1">
      <c r="A8" s="1"/>
      <c r="B8" s="1"/>
      <c r="C8" s="19"/>
      <c r="D8" s="20"/>
      <c r="E8" s="19"/>
      <c r="F8" s="19"/>
      <c r="G8" s="21"/>
      <c r="H8" s="22"/>
      <c r="I8" s="23"/>
    </row>
    <row r="9" spans="1:9" ht="27.75" customHeight="1">
      <c r="A9" s="184" t="s">
        <v>13</v>
      </c>
      <c r="B9" s="185"/>
      <c r="C9" s="185"/>
      <c r="D9" s="185"/>
      <c r="E9" s="185"/>
      <c r="F9" s="185"/>
      <c r="G9" s="185"/>
      <c r="H9" s="186"/>
      <c r="I9" s="187" t="s">
        <v>14</v>
      </c>
    </row>
    <row r="10" spans="1:9" ht="69" customHeight="1" thickBot="1">
      <c r="A10" s="24" t="s">
        <v>15</v>
      </c>
      <c r="B10" s="25" t="s">
        <v>16</v>
      </c>
      <c r="C10" s="26" t="s">
        <v>17</v>
      </c>
      <c r="D10" s="26" t="s">
        <v>18</v>
      </c>
      <c r="E10" s="26" t="s">
        <v>19</v>
      </c>
      <c r="F10" s="27" t="s">
        <v>20</v>
      </c>
      <c r="G10" s="28" t="s">
        <v>21</v>
      </c>
      <c r="H10" s="29" t="s">
        <v>22</v>
      </c>
      <c r="I10" s="188"/>
    </row>
    <row r="11" spans="1:9" ht="26.25" customHeight="1">
      <c r="A11" s="24">
        <v>1</v>
      </c>
      <c r="B11" s="30">
        <v>44114</v>
      </c>
      <c r="C11" s="31" t="s">
        <v>26</v>
      </c>
      <c r="D11" s="31" t="s">
        <v>27</v>
      </c>
      <c r="E11" s="31"/>
      <c r="F11" s="32">
        <v>121212312345</v>
      </c>
      <c r="G11" s="33" t="s">
        <v>56</v>
      </c>
      <c r="H11" s="34"/>
      <c r="I11" s="35"/>
    </row>
    <row r="12" spans="1:9" ht="26.25" customHeight="1">
      <c r="A12" s="24">
        <v>2</v>
      </c>
      <c r="B12" s="30">
        <v>44053</v>
      </c>
      <c r="C12" s="31" t="s">
        <v>29</v>
      </c>
      <c r="D12" s="31" t="s">
        <v>27</v>
      </c>
      <c r="E12" s="31"/>
      <c r="F12" s="32"/>
      <c r="G12" s="37" t="s">
        <v>30</v>
      </c>
      <c r="H12" s="34"/>
      <c r="I12" s="35"/>
    </row>
    <row r="13" spans="1:9" ht="26.25" customHeight="1">
      <c r="A13" s="24">
        <v>3</v>
      </c>
      <c r="B13" s="30">
        <v>43855</v>
      </c>
      <c r="C13" s="31" t="s">
        <v>26</v>
      </c>
      <c r="D13" s="31" t="s">
        <v>27</v>
      </c>
      <c r="E13" s="31"/>
      <c r="F13" s="32"/>
      <c r="G13" s="37" t="s">
        <v>34</v>
      </c>
      <c r="H13" s="34"/>
      <c r="I13" s="35"/>
    </row>
    <row r="14" spans="1:9" ht="26.25" customHeight="1">
      <c r="A14" s="24">
        <v>4</v>
      </c>
      <c r="B14" s="30">
        <v>43692</v>
      </c>
      <c r="C14" s="31" t="s">
        <v>37</v>
      </c>
      <c r="D14" s="31" t="s">
        <v>31</v>
      </c>
      <c r="E14" s="31" t="s">
        <v>38</v>
      </c>
      <c r="F14" s="32"/>
      <c r="G14" s="37" t="s">
        <v>32</v>
      </c>
      <c r="H14" s="34">
        <v>7</v>
      </c>
      <c r="I14" s="35"/>
    </row>
    <row r="15" spans="1:9" ht="26.25" customHeight="1">
      <c r="A15" s="24">
        <v>5</v>
      </c>
      <c r="B15" s="30">
        <v>43676</v>
      </c>
      <c r="C15" s="31" t="s">
        <v>37</v>
      </c>
      <c r="D15" s="31" t="s">
        <v>31</v>
      </c>
      <c r="E15" s="31" t="s">
        <v>40</v>
      </c>
      <c r="F15" s="32"/>
      <c r="G15" s="37" t="s">
        <v>32</v>
      </c>
      <c r="H15" s="34">
        <v>6</v>
      </c>
      <c r="I15" s="35"/>
    </row>
    <row r="16" spans="1:9" ht="26.25" customHeight="1">
      <c r="A16" s="24">
        <v>6</v>
      </c>
      <c r="B16" s="30">
        <v>43115</v>
      </c>
      <c r="C16" s="31" t="s">
        <v>37</v>
      </c>
      <c r="D16" s="31" t="s">
        <v>31</v>
      </c>
      <c r="E16" s="38" t="s">
        <v>42</v>
      </c>
      <c r="F16" s="32"/>
      <c r="G16" s="37" t="s">
        <v>32</v>
      </c>
      <c r="H16" s="34">
        <v>8</v>
      </c>
      <c r="I16" s="35"/>
    </row>
    <row r="17" spans="1:9" ht="26.25" customHeight="1">
      <c r="A17" s="24">
        <v>7</v>
      </c>
      <c r="B17" s="30"/>
      <c r="C17" s="39"/>
      <c r="D17" s="31"/>
      <c r="E17" s="31"/>
      <c r="F17" s="32"/>
      <c r="G17" s="37"/>
      <c r="H17" s="34"/>
      <c r="I17" s="35"/>
    </row>
    <row r="18" spans="1:9" ht="26.25" customHeight="1">
      <c r="A18" s="24">
        <v>8</v>
      </c>
      <c r="B18" s="30"/>
      <c r="C18" s="31"/>
      <c r="D18" s="31"/>
      <c r="E18" s="31"/>
      <c r="F18" s="32"/>
      <c r="G18" s="37"/>
      <c r="H18" s="34"/>
      <c r="I18" s="35"/>
    </row>
    <row r="19" spans="1:9" ht="26.25" customHeight="1">
      <c r="A19" s="24">
        <v>9</v>
      </c>
      <c r="B19" s="40"/>
      <c r="C19" s="31"/>
      <c r="D19" s="31"/>
      <c r="E19" s="31"/>
      <c r="F19" s="32"/>
      <c r="G19" s="37"/>
      <c r="H19" s="34"/>
      <c r="I19" s="35"/>
    </row>
    <row r="20" spans="1:9" ht="26.25" customHeight="1">
      <c r="A20" s="24">
        <v>10</v>
      </c>
      <c r="B20" s="30"/>
      <c r="C20" s="31"/>
      <c r="D20" s="31"/>
      <c r="E20" s="31"/>
      <c r="F20" s="32"/>
      <c r="G20" s="37"/>
      <c r="H20" s="34"/>
      <c r="I20" s="35"/>
    </row>
    <row r="21" spans="1:9" ht="26.25" customHeight="1">
      <c r="A21" s="24">
        <v>11</v>
      </c>
      <c r="B21" s="30"/>
      <c r="C21" s="31"/>
      <c r="D21" s="31"/>
      <c r="E21" s="31"/>
      <c r="F21" s="32"/>
      <c r="G21" s="37"/>
      <c r="H21" s="34"/>
      <c r="I21" s="35"/>
    </row>
    <row r="22" spans="1:9" ht="26.25" customHeight="1">
      <c r="A22" s="24">
        <v>12</v>
      </c>
      <c r="B22" s="30"/>
      <c r="C22" s="39"/>
      <c r="D22" s="31"/>
      <c r="E22" s="31"/>
      <c r="F22" s="32"/>
      <c r="G22" s="37"/>
      <c r="H22" s="34"/>
      <c r="I22" s="35"/>
    </row>
    <row r="23" spans="1:9" ht="26.25" customHeight="1">
      <c r="A23" s="24">
        <v>13</v>
      </c>
      <c r="B23" s="30"/>
      <c r="C23" s="31"/>
      <c r="D23" s="31"/>
      <c r="E23" s="31"/>
      <c r="F23" s="32"/>
      <c r="G23" s="37"/>
      <c r="H23" s="34"/>
      <c r="I23" s="35"/>
    </row>
    <row r="24" spans="1:9" ht="26.25" customHeight="1">
      <c r="A24" s="24">
        <v>14</v>
      </c>
      <c r="B24" s="40"/>
      <c r="C24" s="31"/>
      <c r="D24" s="31"/>
      <c r="E24" s="31"/>
      <c r="F24" s="32"/>
      <c r="G24" s="37"/>
      <c r="H24" s="34"/>
      <c r="I24" s="35"/>
    </row>
    <row r="25" spans="1:9" ht="26.25" customHeight="1" thickBot="1">
      <c r="A25" s="42">
        <v>15</v>
      </c>
      <c r="B25" s="43"/>
      <c r="C25" s="44"/>
      <c r="D25" s="31"/>
      <c r="E25" s="44"/>
      <c r="F25" s="45"/>
      <c r="G25" s="46"/>
      <c r="H25" s="34"/>
      <c r="I25" s="47"/>
    </row>
    <row r="26" spans="1:9" ht="26.25" customHeight="1" thickTop="1">
      <c r="A26" s="191" t="s">
        <v>46</v>
      </c>
      <c r="B26" s="192"/>
      <c r="C26" s="192"/>
      <c r="D26" s="192"/>
      <c r="E26" s="192"/>
      <c r="F26" s="193"/>
      <c r="G26" s="194">
        <v>1</v>
      </c>
      <c r="H26" s="195"/>
      <c r="I26" s="48"/>
    </row>
    <row r="27" spans="1:9" ht="26.25" customHeight="1" thickBot="1">
      <c r="A27" s="196" t="s">
        <v>47</v>
      </c>
      <c r="B27" s="197"/>
      <c r="C27" s="197"/>
      <c r="D27" s="197"/>
      <c r="E27" s="197"/>
      <c r="F27" s="198"/>
      <c r="G27" s="199">
        <v>3</v>
      </c>
      <c r="H27" s="200"/>
      <c r="I27" s="49"/>
    </row>
    <row r="28" spans="1:9" ht="26.25" customHeight="1">
      <c r="A28" s="196" t="s">
        <v>48</v>
      </c>
      <c r="B28" s="197"/>
      <c r="C28" s="197"/>
      <c r="D28" s="197"/>
      <c r="E28" s="197"/>
      <c r="F28" s="201"/>
      <c r="G28" s="202">
        <f>SUM(G26:H27)</f>
        <v>4</v>
      </c>
      <c r="H28" s="203"/>
      <c r="I28" s="35"/>
    </row>
    <row r="29" spans="1:9">
      <c r="B29" s="1"/>
      <c r="C29" s="5"/>
      <c r="D29" s="1"/>
      <c r="E29" s="1"/>
      <c r="F29" s="1"/>
      <c r="G29" s="1"/>
      <c r="H29" s="1"/>
      <c r="I29" s="1"/>
    </row>
    <row r="30" spans="1:9" s="52" customFormat="1" ht="15" customHeight="1">
      <c r="A30" s="50"/>
      <c r="B30" s="51" t="s">
        <v>49</v>
      </c>
      <c r="C30" s="50"/>
      <c r="D30" s="50"/>
      <c r="E30" s="50"/>
      <c r="F30" s="50"/>
      <c r="G30" s="50"/>
      <c r="H30" s="50"/>
      <c r="I30" s="50"/>
    </row>
    <row r="31" spans="1:9" s="52" customFormat="1" ht="15" customHeight="1">
      <c r="A31" s="50"/>
      <c r="B31" s="50" t="s">
        <v>50</v>
      </c>
      <c r="C31" s="50"/>
      <c r="D31" s="50"/>
      <c r="E31" s="50"/>
      <c r="F31" s="50"/>
      <c r="G31" s="50"/>
      <c r="H31" s="50"/>
      <c r="I31" s="50"/>
    </row>
    <row r="32" spans="1:9" s="52" customFormat="1" ht="15" customHeight="1">
      <c r="A32" s="50"/>
      <c r="B32" s="50" t="s">
        <v>51</v>
      </c>
      <c r="C32" s="50"/>
      <c r="D32" s="50"/>
      <c r="E32" s="50"/>
      <c r="F32" s="50"/>
      <c r="G32" s="50"/>
      <c r="H32" s="50"/>
      <c r="I32" s="50"/>
    </row>
    <row r="33" spans="1:9" s="52" customFormat="1" ht="15" customHeight="1">
      <c r="A33" s="50"/>
      <c r="B33" s="50" t="s">
        <v>52</v>
      </c>
      <c r="C33" s="50"/>
      <c r="D33" s="50"/>
      <c r="E33" s="50"/>
      <c r="F33" s="50"/>
      <c r="G33" s="50"/>
      <c r="H33" s="50"/>
      <c r="I33" s="50"/>
    </row>
    <row r="34" spans="1:9" s="52" customFormat="1" ht="15" customHeight="1">
      <c r="A34" s="50"/>
      <c r="B34" s="50" t="s">
        <v>53</v>
      </c>
      <c r="C34" s="50"/>
      <c r="D34" s="50"/>
      <c r="E34" s="50"/>
      <c r="F34" s="50"/>
      <c r="G34" s="50"/>
      <c r="H34" s="50"/>
      <c r="I34" s="50"/>
    </row>
    <row r="35" spans="1:9" s="52" customFormat="1" ht="15" customHeight="1">
      <c r="A35" s="50"/>
      <c r="B35" s="50" t="s">
        <v>54</v>
      </c>
      <c r="C35" s="50"/>
      <c r="D35" s="50"/>
      <c r="E35" s="50"/>
      <c r="F35" s="50"/>
      <c r="G35" s="50"/>
      <c r="H35" s="50"/>
      <c r="I35" s="50"/>
    </row>
    <row r="36" spans="1:9" s="52" customFormat="1" ht="30" customHeight="1">
      <c r="A36" s="50"/>
      <c r="B36" s="189" t="s">
        <v>61</v>
      </c>
      <c r="C36" s="190"/>
      <c r="D36" s="190"/>
      <c r="E36" s="190"/>
      <c r="F36" s="190"/>
      <c r="G36" s="190"/>
      <c r="H36" s="190"/>
      <c r="I36" s="190"/>
    </row>
    <row r="37" spans="1:9" s="52" customFormat="1" ht="15" customHeight="1">
      <c r="A37" s="50"/>
      <c r="B37" s="50" t="s">
        <v>55</v>
      </c>
      <c r="C37" s="50"/>
      <c r="D37" s="50"/>
      <c r="E37" s="50"/>
      <c r="F37" s="50"/>
      <c r="G37" s="50"/>
      <c r="H37" s="50"/>
      <c r="I37" s="50"/>
    </row>
    <row r="38" spans="1:9" s="52" customFormat="1" ht="15" customHeight="1">
      <c r="A38" s="50"/>
      <c r="B38" s="50" t="s">
        <v>60</v>
      </c>
      <c r="C38" s="50"/>
      <c r="D38" s="50"/>
      <c r="E38" s="50"/>
      <c r="F38" s="50"/>
      <c r="G38" s="50"/>
      <c r="H38" s="50"/>
      <c r="I38" s="50"/>
    </row>
    <row r="39" spans="1:9" s="53" customFormat="1" ht="15" customHeight="1">
      <c r="A39" s="51"/>
      <c r="B39" s="51" t="s">
        <v>57</v>
      </c>
      <c r="C39" s="51"/>
      <c r="D39" s="51"/>
      <c r="E39" s="51"/>
      <c r="F39" s="51"/>
      <c r="G39" s="51"/>
      <c r="H39" s="51"/>
      <c r="I39" s="51"/>
    </row>
  </sheetData>
  <sheetProtection algorithmName="SHA-512" hashValue="iMwZ/5t4T9oOEhWLfRcWXNcBtn9eF/VAORHbGo4Z0wdmpZifA9v4pnjrECjbWtj7ERlyYTELpxmbq3qTubNP0A==" saltValue="1HDN0CaNKiwlSSgGDzMyaA==" spinCount="100000" sheet="1" objects="1" scenarios="1"/>
  <mergeCells count="13">
    <mergeCell ref="B36:I36"/>
    <mergeCell ref="A26:F26"/>
    <mergeCell ref="G26:H26"/>
    <mergeCell ref="A27:F27"/>
    <mergeCell ref="G27:H27"/>
    <mergeCell ref="A28:F28"/>
    <mergeCell ref="G28:H28"/>
    <mergeCell ref="B1:I1"/>
    <mergeCell ref="G4:H4"/>
    <mergeCell ref="G5:H5"/>
    <mergeCell ref="G6:H6"/>
    <mergeCell ref="A9:H9"/>
    <mergeCell ref="I9:I10"/>
  </mergeCells>
  <phoneticPr fontId="2"/>
  <conditionalFormatting sqref="E11:E25">
    <cfRule type="expression" dxfId="370" priority="2">
      <formula>$D11="保育士等キャリアアップ研修"</formula>
    </cfRule>
  </conditionalFormatting>
  <conditionalFormatting sqref="H11:H25">
    <cfRule type="expression" dxfId="369" priority="1">
      <formula>$D11="保育士等キャリアアップ研修"</formula>
    </cfRule>
  </conditionalFormatting>
  <dataValidations count="4">
    <dataValidation type="list" allowBlank="1" showInputMessage="1" showErrorMessage="1" sqref="G11:G25" xr:uid="{00000000-0002-0000-0100-000000000000}">
      <formula1>INDIRECT($C$5)</formula1>
    </dataValidation>
    <dataValidation type="custom" allowBlank="1" showInputMessage="1" showErrorMessage="1" sqref="H11:H25" xr:uid="{00000000-0002-0000-0100-000001000000}">
      <formula1>OR(AND(D11="保育士等キャリアアップ研修",H11=""),AND(D11="幼稚園教諭免許状更新講習",H11&lt;&gt;""))</formula1>
    </dataValidation>
    <dataValidation type="custom" allowBlank="1" showInputMessage="1" showErrorMessage="1" sqref="E11:E24" xr:uid="{00000000-0002-0000-0100-000002000000}">
      <formula1>OR(AND(D11="保育士等キャリアアップ研修",E11=""),AND(D11="幼稚園教諭免許状更新講習",E11&lt;&gt;""))</formula1>
    </dataValidation>
    <dataValidation type="list" allowBlank="1" showInputMessage="1" showErrorMessage="1" sqref="G3" xr:uid="{00000000-0002-0000-0100-000003000000}">
      <formula1>"鶴見,神奈川,西,中,南,港南,保土ケ谷,旭,磯子,金沢,港北,緑,青葉,都筑,泉,栄,戸塚,瀬谷"</formula1>
    </dataValidation>
  </dataValidations>
  <printOptions horizontalCentered="1"/>
  <pageMargins left="0.25" right="0.25" top="0.75" bottom="0.75" header="0.3" footer="0.3"/>
  <pageSetup paperSize="9" scale="56" orientation="landscape" cellComments="asDisplayed"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マスタ!$B$3:$B$6</xm:f>
          </x14:formula1>
          <xm:sqref>G4:H4</xm:sqref>
        </x14:dataValidation>
        <x14:dataValidation type="list" allowBlank="1" showInputMessage="1" showErrorMessage="1" xr:uid="{00000000-0002-0000-0100-000005000000}">
          <x14:formula1>
            <xm:f>マスタ!$C$3:$C$6</xm:f>
          </x14:formula1>
          <xm:sqref>C5</xm:sqref>
        </x14:dataValidation>
        <x14:dataValidation type="list" allowBlank="1" showInputMessage="1" showErrorMessage="1" xr:uid="{00000000-0002-0000-0100-000006000000}">
          <x14:formula1>
            <xm:f>マスタ!$D$3:$D$4</xm:f>
          </x14:formula1>
          <xm:sqref>D11:D25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B0CA-56C3-4A44-9C57-4A96DAA9DB6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VtWM+L4ft/qGidP45MHLYirtNIWCCRgQCmh7KED7VlfPK7g0RgUdlbuv75+FVZUpAOjamstUuUMirk9OwSOtpw==" saltValue="7BcZyrOQx8C0zWiMiHCO8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71" priority="3">
      <formula>$C11="その他"</formula>
    </cfRule>
    <cfRule type="expression" dxfId="70" priority="4">
      <formula>$C11&lt;&gt;"保育士等キャリアアップ研修"</formula>
    </cfRule>
    <cfRule type="expression" dxfId="69" priority="18" stopIfTrue="1">
      <formula>$C11="保育士等キャリアアップ研修"</formula>
    </cfRule>
  </conditionalFormatting>
  <conditionalFormatting sqref="H26:I26 C7 D8">
    <cfRule type="cellIs" dxfId="68" priority="17" operator="equal">
      <formula>""</formula>
    </cfRule>
  </conditionalFormatting>
  <conditionalFormatting sqref="E1">
    <cfRule type="cellIs" dxfId="67" priority="16" operator="equal">
      <formula>""</formula>
    </cfRule>
  </conditionalFormatting>
  <conditionalFormatting sqref="H3:J7">
    <cfRule type="cellIs" dxfId="66" priority="15" operator="equal">
      <formula>""</formula>
    </cfRule>
  </conditionalFormatting>
  <conditionalFormatting sqref="C6">
    <cfRule type="cellIs" dxfId="65" priority="14" operator="equal">
      <formula>""</formula>
    </cfRule>
  </conditionalFormatting>
  <conditionalFormatting sqref="D11:E25">
    <cfRule type="expression" dxfId="64" priority="11">
      <formula>$C11="横浜市（区）主催研修"</formula>
    </cfRule>
    <cfRule type="expression" dxfId="63" priority="12">
      <formula>$C11="園内研修"</formula>
    </cfRule>
    <cfRule type="expression" dxfId="62" priority="13">
      <formula>$C11="幼稚園教諭旧免許状更新講習・免許法認定講習"</formula>
    </cfRule>
  </conditionalFormatting>
  <conditionalFormatting sqref="H11:H25">
    <cfRule type="expression" dxfId="61" priority="1">
      <formula>$C11="その他"</formula>
    </cfRule>
    <cfRule type="expression" dxfId="60" priority="10">
      <formula>$C11="【職員処遇改善費のみ対象】横浜市（区）主催研修"</formula>
    </cfRule>
  </conditionalFormatting>
  <conditionalFormatting sqref="I11:I25">
    <cfRule type="expression" dxfId="59" priority="5">
      <formula>$C11="保育士等キャリアアップ研修"</formula>
    </cfRule>
    <cfRule type="expression" dxfId="58" priority="9">
      <formula>$C11="幼稚園教諭旧免許状更新講習・免許法認定講習"</formula>
    </cfRule>
  </conditionalFormatting>
  <conditionalFormatting sqref="G11:G25">
    <cfRule type="expression" dxfId="57" priority="2">
      <formula>$C11="その他"</formula>
    </cfRule>
    <cfRule type="expression" dxfId="56" priority="6">
      <formula>$C11="【職員処遇改善費のみ対象】横浜市（区）主催研修"</formula>
    </cfRule>
    <cfRule type="expression" dxfId="55" priority="7">
      <formula>$C11="園内研修"</formula>
    </cfRule>
    <cfRule type="expression" dxfId="54" priority="8">
      <formula>$C11="幼稚園教諭旧免許状更新講習・免許法認定講習"</formula>
    </cfRule>
  </conditionalFormatting>
  <dataValidations count="11">
    <dataValidation type="list" allowBlank="1" showInputMessage="1" showErrorMessage="1" sqref="H25" xr:uid="{094BC5C1-234E-439E-B0E7-28776CD30AC4}">
      <formula1>INDIRECT($C$5)</formula1>
    </dataValidation>
    <dataValidation type="list" allowBlank="1" showInputMessage="1" showErrorMessage="1" sqref="H11:H24" xr:uid="{E0C83FDD-9390-418D-B78E-C869260B01BA}">
      <formula1>INDIRECT($C$6)</formula1>
    </dataValidation>
    <dataValidation type="decimal" operator="greaterThanOrEqual" allowBlank="1" showInputMessage="1" showErrorMessage="1" sqref="I11:I25" xr:uid="{3EB0319E-5A3F-4B35-BF04-F08668EFBBB6}">
      <formula1>0</formula1>
    </dataValidation>
    <dataValidation type="list" allowBlank="1" showInputMessage="1" showErrorMessage="1" promptTitle="実施主体" prompt="幼稚園教諭旧免許状更新講習時は入力不要" sqref="D12:E25" xr:uid="{FB2CAFC7-BE7C-497A-9BE9-69A842A1E6D9}">
      <formula1>INDIRECT($C12)</formula1>
    </dataValidation>
    <dataValidation type="date" operator="lessThanOrEqual" allowBlank="1" showInputMessage="1" showErrorMessage="1" sqref="B11:B25" xr:uid="{B84A7DCF-DBF0-4239-92C4-CC2549A5E234}">
      <formula1>45382</formula1>
    </dataValidation>
    <dataValidation type="list" allowBlank="1" showInputMessage="1" showErrorMessage="1" promptTitle="実施主体" prompt="幼稚園教諭旧免許状更新講習時は入力不要" sqref="D11:E11" xr:uid="{B17F6D05-9A98-4D99-93EC-24536BD36659}">
      <formula1>INDIRECT($C$11)</formula1>
    </dataValidation>
    <dataValidation type="custom" allowBlank="1" showInputMessage="1" showErrorMessage="1" promptTitle="講義名・テーマ" prompt="保育士等キャリアアップ研修の時は入力不要" sqref="F11:F25" xr:uid="{299BE3E6-B356-4E36-8D05-33D4BC8EBDBC}">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59406307-400E-40CA-A15E-D0C24CE099C1}">
      <formula1>12</formula1>
    </dataValidation>
    <dataValidation type="list" allowBlank="1" showInputMessage="1" showErrorMessage="1" sqref="D8" xr:uid="{A3923F8C-251D-4A3B-A55E-4CF0868406AC}">
      <formula1>"〇,×"</formula1>
    </dataValidation>
    <dataValidation type="list" allowBlank="1" showInputMessage="1" showErrorMessage="1" sqref="C11:C25" xr:uid="{88D6BA72-D804-4BE2-9F40-2B958959530B}">
      <formula1>INDIRECT($D$8)</formula1>
    </dataValidation>
    <dataValidation type="list" allowBlank="1" showInputMessage="1" showErrorMessage="1" sqref="O6" xr:uid="{D0D7D923-115C-4550-9429-57EFBE6908AE}">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01379634-5F88-4324-8AF0-FF33D7C29643}">
          <x14:formula1>
            <xm:f>マスタ!$C$3:$C$4</xm:f>
          </x14:formula1>
          <xm:sqref>C6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8BE4-1CC4-4A34-B8A8-3130416F94F0}">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mIzn0DdX+infLuEOZP0DRNpZxzzEQEymYK3LragqSUIUH5WXpwZLUsK3Jw3I1suF9vJ/PWd7B5iJAIoJGDh6/g==" saltValue="E7ErgXaKrSHnkTSq/r7BOQ=="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53" priority="3">
      <formula>$C11="その他"</formula>
    </cfRule>
    <cfRule type="expression" dxfId="52" priority="4">
      <formula>$C11&lt;&gt;"保育士等キャリアアップ研修"</formula>
    </cfRule>
    <cfRule type="expression" dxfId="51" priority="18" stopIfTrue="1">
      <formula>$C11="保育士等キャリアアップ研修"</formula>
    </cfRule>
  </conditionalFormatting>
  <conditionalFormatting sqref="H26:I26 C7 D8">
    <cfRule type="cellIs" dxfId="50" priority="17" operator="equal">
      <formula>""</formula>
    </cfRule>
  </conditionalFormatting>
  <conditionalFormatting sqref="E1">
    <cfRule type="cellIs" dxfId="49" priority="16" operator="equal">
      <formula>""</formula>
    </cfRule>
  </conditionalFormatting>
  <conditionalFormatting sqref="H3:J7">
    <cfRule type="cellIs" dxfId="48" priority="15" operator="equal">
      <formula>""</formula>
    </cfRule>
  </conditionalFormatting>
  <conditionalFormatting sqref="C6">
    <cfRule type="cellIs" dxfId="47" priority="14" operator="equal">
      <formula>""</formula>
    </cfRule>
  </conditionalFormatting>
  <conditionalFormatting sqref="D11:E25">
    <cfRule type="expression" dxfId="46" priority="11">
      <formula>$C11="横浜市（区）主催研修"</formula>
    </cfRule>
    <cfRule type="expression" dxfId="45" priority="12">
      <formula>$C11="園内研修"</formula>
    </cfRule>
    <cfRule type="expression" dxfId="44" priority="13">
      <formula>$C11="幼稚園教諭旧免許状更新講習・免許法認定講習"</formula>
    </cfRule>
  </conditionalFormatting>
  <conditionalFormatting sqref="H11:H25">
    <cfRule type="expression" dxfId="43" priority="1">
      <formula>$C11="その他"</formula>
    </cfRule>
    <cfRule type="expression" dxfId="42" priority="10">
      <formula>$C11="【職員処遇改善費のみ対象】横浜市（区）主催研修"</formula>
    </cfRule>
  </conditionalFormatting>
  <conditionalFormatting sqref="I11:I25">
    <cfRule type="expression" dxfId="41" priority="5">
      <formula>$C11="保育士等キャリアアップ研修"</formula>
    </cfRule>
    <cfRule type="expression" dxfId="40" priority="9">
      <formula>$C11="幼稚園教諭旧免許状更新講習・免許法認定講習"</formula>
    </cfRule>
  </conditionalFormatting>
  <conditionalFormatting sqref="G11:G25">
    <cfRule type="expression" dxfId="39" priority="2">
      <formula>$C11="その他"</formula>
    </cfRule>
    <cfRule type="expression" dxfId="38" priority="6">
      <formula>$C11="【職員処遇改善費のみ対象】横浜市（区）主催研修"</formula>
    </cfRule>
    <cfRule type="expression" dxfId="37" priority="7">
      <formula>$C11="園内研修"</formula>
    </cfRule>
    <cfRule type="expression" dxfId="36" priority="8">
      <formula>$C11="幼稚園教諭旧免許状更新講習・免許法認定講習"</formula>
    </cfRule>
  </conditionalFormatting>
  <dataValidations count="11">
    <dataValidation type="list" allowBlank="1" showInputMessage="1" showErrorMessage="1" sqref="O6" xr:uid="{E2A80ADE-032A-4ABC-B082-42530013E6B4}">
      <formula1>" "</formula1>
    </dataValidation>
    <dataValidation type="list" allowBlank="1" showInputMessage="1" showErrorMessage="1" sqref="C11:C25" xr:uid="{3C802350-701F-4E00-9F11-7C33068C4A30}">
      <formula1>INDIRECT($D$8)</formula1>
    </dataValidation>
    <dataValidation type="list" allowBlank="1" showInputMessage="1" showErrorMessage="1" sqref="D8" xr:uid="{F025E06C-ADA5-4851-842A-E03A86728B2C}">
      <formula1>"〇,×"</formula1>
    </dataValidation>
    <dataValidation type="textLength" operator="equal" allowBlank="1" showInputMessage="1" showErrorMessage="1" promptTitle="修了証番号" prompt="保育士等キャリアアップ研修の時のみ12桁の修了証番号を入力" sqref="G11:G25" xr:uid="{7456A179-F7D2-4FBC-984D-F1EACE6CF871}">
      <formula1>12</formula1>
    </dataValidation>
    <dataValidation type="custom" allowBlank="1" showInputMessage="1" showErrorMessage="1" promptTitle="講義名・テーマ" prompt="保育士等キャリアアップ研修の時は入力不要" sqref="F11:F25" xr:uid="{E89BEBA8-674F-4C6B-A6AE-FC621BA9AFEA}">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4848A652-D474-45F8-98B2-37AA37379502}">
      <formula1>INDIRECT($C$11)</formula1>
    </dataValidation>
    <dataValidation type="date" operator="lessThanOrEqual" allowBlank="1" showInputMessage="1" showErrorMessage="1" sqref="B11:B25" xr:uid="{FE623828-5FCC-43E0-B9E3-79D3A14664EF}">
      <formula1>45382</formula1>
    </dataValidation>
    <dataValidation type="list" allowBlank="1" showInputMessage="1" showErrorMessage="1" promptTitle="実施主体" prompt="幼稚園教諭旧免許状更新講習時は入力不要" sqref="D12:E25" xr:uid="{1A21E794-F530-4F00-AB43-B2E68FC31B67}">
      <formula1>INDIRECT($C12)</formula1>
    </dataValidation>
    <dataValidation type="decimal" operator="greaterThanOrEqual" allowBlank="1" showInputMessage="1" showErrorMessage="1" sqref="I11:I25" xr:uid="{05139768-E476-4C7A-9A1B-522674B0A660}">
      <formula1>0</formula1>
    </dataValidation>
    <dataValidation type="list" allowBlank="1" showInputMessage="1" showErrorMessage="1" sqref="H11:H24" xr:uid="{F10D2025-3860-4426-A6F9-BE9A06CDCC28}">
      <formula1>INDIRECT($C$6)</formula1>
    </dataValidation>
    <dataValidation type="list" allowBlank="1" showInputMessage="1" showErrorMessage="1" sqref="H25" xr:uid="{4BFEC545-D887-42C4-915A-07A2D892C7B6}">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D95E75D6-5E14-4A1D-B93F-31A9D7D3DF28}">
          <x14:formula1>
            <xm:f>マスタ!$C$3:$C$4</xm:f>
          </x14:formula1>
          <xm:sqref>C6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0730-1CD2-44B6-8480-07BF2C5F0A7E}">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pLcIX7A519pkRzNv0zcxWlK7ACdP3iKhvvdrhegJHCfGgzs3xhZi9kmf85LEjgPP/po1bdC9StPKj/wT39n7Zg==" saltValue="zbvCpfK71OFKIcgMgz5pIg=="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35" priority="3">
      <formula>$C11="その他"</formula>
    </cfRule>
    <cfRule type="expression" dxfId="34" priority="4">
      <formula>$C11&lt;&gt;"保育士等キャリアアップ研修"</formula>
    </cfRule>
    <cfRule type="expression" dxfId="33" priority="18" stopIfTrue="1">
      <formula>$C11="保育士等キャリアアップ研修"</formula>
    </cfRule>
  </conditionalFormatting>
  <conditionalFormatting sqref="H26:I26 C7 D8">
    <cfRule type="cellIs" dxfId="32" priority="17" operator="equal">
      <formula>""</formula>
    </cfRule>
  </conditionalFormatting>
  <conditionalFormatting sqref="E1">
    <cfRule type="cellIs" dxfId="31" priority="16" operator="equal">
      <formula>""</formula>
    </cfRule>
  </conditionalFormatting>
  <conditionalFormatting sqref="H3:J7">
    <cfRule type="cellIs" dxfId="30" priority="15" operator="equal">
      <formula>""</formula>
    </cfRule>
  </conditionalFormatting>
  <conditionalFormatting sqref="C6">
    <cfRule type="cellIs" dxfId="29" priority="14" operator="equal">
      <formula>""</formula>
    </cfRule>
  </conditionalFormatting>
  <conditionalFormatting sqref="D11:E25">
    <cfRule type="expression" dxfId="28" priority="11">
      <formula>$C11="横浜市（区）主催研修"</formula>
    </cfRule>
    <cfRule type="expression" dxfId="27" priority="12">
      <formula>$C11="園内研修"</formula>
    </cfRule>
    <cfRule type="expression" dxfId="26" priority="13">
      <formula>$C11="幼稚園教諭旧免許状更新講習・免許法認定講習"</formula>
    </cfRule>
  </conditionalFormatting>
  <conditionalFormatting sqref="H11:H25">
    <cfRule type="expression" dxfId="25" priority="1">
      <formula>$C11="その他"</formula>
    </cfRule>
    <cfRule type="expression" dxfId="24" priority="10">
      <formula>$C11="【職員処遇改善費のみ対象】横浜市（区）主催研修"</formula>
    </cfRule>
  </conditionalFormatting>
  <conditionalFormatting sqref="I11:I25">
    <cfRule type="expression" dxfId="23" priority="5">
      <formula>$C11="保育士等キャリアアップ研修"</formula>
    </cfRule>
    <cfRule type="expression" dxfId="22" priority="9">
      <formula>$C11="幼稚園教諭旧免許状更新講習・免許法認定講習"</formula>
    </cfRule>
  </conditionalFormatting>
  <conditionalFormatting sqref="G11:G25">
    <cfRule type="expression" dxfId="21" priority="2">
      <formula>$C11="その他"</formula>
    </cfRule>
    <cfRule type="expression" dxfId="20" priority="6">
      <formula>$C11="【職員処遇改善費のみ対象】横浜市（区）主催研修"</formula>
    </cfRule>
    <cfRule type="expression" dxfId="19" priority="7">
      <formula>$C11="園内研修"</formula>
    </cfRule>
    <cfRule type="expression" dxfId="18" priority="8">
      <formula>$C11="幼稚園教諭旧免許状更新講習・免許法認定講習"</formula>
    </cfRule>
  </conditionalFormatting>
  <dataValidations count="11">
    <dataValidation type="list" allowBlank="1" showInputMessage="1" showErrorMessage="1" sqref="H25" xr:uid="{D43A2E44-D7F3-40F0-88AA-8B1B06160F4D}">
      <formula1>INDIRECT($C$5)</formula1>
    </dataValidation>
    <dataValidation type="list" allowBlank="1" showInputMessage="1" showErrorMessage="1" sqref="H11:H24" xr:uid="{463E699B-F189-43E6-8842-CC1128EA9515}">
      <formula1>INDIRECT($C$6)</formula1>
    </dataValidation>
    <dataValidation type="decimal" operator="greaterThanOrEqual" allowBlank="1" showInputMessage="1" showErrorMessage="1" sqref="I11:I25" xr:uid="{48CEB2B5-5506-44C8-BF8D-EA12B5EC74A6}">
      <formula1>0</formula1>
    </dataValidation>
    <dataValidation type="list" allowBlank="1" showInputMessage="1" showErrorMessage="1" promptTitle="実施主体" prompt="幼稚園教諭旧免許状更新講習時は入力不要" sqref="D12:E25" xr:uid="{6C074A0A-2856-40E9-B141-3A72596852DD}">
      <formula1>INDIRECT($C12)</formula1>
    </dataValidation>
    <dataValidation type="date" operator="lessThanOrEqual" allowBlank="1" showInputMessage="1" showErrorMessage="1" sqref="B11:B25" xr:uid="{DD838CD7-A8A8-44AE-AC68-D192B0BC9A15}">
      <formula1>45382</formula1>
    </dataValidation>
    <dataValidation type="list" allowBlank="1" showInputMessage="1" showErrorMessage="1" promptTitle="実施主体" prompt="幼稚園教諭旧免許状更新講習時は入力不要" sqref="D11:E11" xr:uid="{F53AEA45-A04A-4562-BF4A-6599B3F1F57D}">
      <formula1>INDIRECT($C$11)</formula1>
    </dataValidation>
    <dataValidation type="custom" allowBlank="1" showInputMessage="1" showErrorMessage="1" promptTitle="講義名・テーマ" prompt="保育士等キャリアアップ研修の時は入力不要" sqref="F11:F25" xr:uid="{50DA7D72-A78E-4D90-98A8-EDF3848FFFFC}">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B40B9676-BA23-42BC-9E36-5688193B172F}">
      <formula1>12</formula1>
    </dataValidation>
    <dataValidation type="list" allowBlank="1" showInputMessage="1" showErrorMessage="1" sqref="D8" xr:uid="{7CE806AF-C7F1-4DEE-BDDA-B84EEF64BB8C}">
      <formula1>"〇,×"</formula1>
    </dataValidation>
    <dataValidation type="list" allowBlank="1" showInputMessage="1" showErrorMessage="1" sqref="C11:C25" xr:uid="{F796CCB8-B740-4E4A-9477-56C446C56E33}">
      <formula1>INDIRECT($D$8)</formula1>
    </dataValidation>
    <dataValidation type="list" allowBlank="1" showInputMessage="1" showErrorMessage="1" sqref="O6" xr:uid="{6BC4439C-7F4C-4A71-8774-3B24D00D7E2A}">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AC3129A5-41EB-4AA8-99CA-E940A5AF878C}">
          <x14:formula1>
            <xm:f>マスタ!$C$3:$C$4</xm:f>
          </x14:formula1>
          <xm:sqref>C6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FAE0-3B6A-4F26-AF26-949BBA8466CE}">
  <sheetPr>
    <tabColor rgb="FFFF0000"/>
    <pageSetUpPr fitToPage="1"/>
  </sheetPr>
  <dimension ref="A1:W41"/>
  <sheetViews>
    <sheetView showZeros="0" view="pageBreakPreview" zoomScale="85" zoomScaleNormal="70" zoomScaleSheetLayoutView="85" workbookViewId="0">
      <selection activeCell="B25" sqref="B25"/>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P8YRYhaAqYzvZp1nLHkhjyEUxvbYdiIHFnEGnxXFE3vnSnfvmwCv6yIpdlLO0oe7DDTRxJRc7d1bJnBtcB0B/A==" saltValue="2B3NkH/YghPNtuGZYRDTn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17" priority="3">
      <formula>$C11="その他"</formula>
    </cfRule>
    <cfRule type="expression" dxfId="16" priority="4">
      <formula>$C11&lt;&gt;"保育士等キャリアアップ研修"</formula>
    </cfRule>
    <cfRule type="expression" dxfId="15" priority="18" stopIfTrue="1">
      <formula>$C11="保育士等キャリアアップ研修"</formula>
    </cfRule>
  </conditionalFormatting>
  <conditionalFormatting sqref="H26:I26 C7 D8">
    <cfRule type="cellIs" dxfId="14" priority="17" operator="equal">
      <formula>""</formula>
    </cfRule>
  </conditionalFormatting>
  <conditionalFormatting sqref="E1">
    <cfRule type="cellIs" dxfId="13" priority="16" operator="equal">
      <formula>""</formula>
    </cfRule>
  </conditionalFormatting>
  <conditionalFormatting sqref="H3:J7">
    <cfRule type="cellIs" dxfId="12" priority="15" operator="equal">
      <formula>""</formula>
    </cfRule>
  </conditionalFormatting>
  <conditionalFormatting sqref="C6">
    <cfRule type="cellIs" dxfId="11" priority="14" operator="equal">
      <formula>""</formula>
    </cfRule>
  </conditionalFormatting>
  <conditionalFormatting sqref="D11:E25">
    <cfRule type="expression" dxfId="10" priority="11">
      <formula>$C11="横浜市（区）主催研修"</formula>
    </cfRule>
    <cfRule type="expression" dxfId="9" priority="12">
      <formula>$C11="園内研修"</formula>
    </cfRule>
    <cfRule type="expression" dxfId="8" priority="13">
      <formula>$C11="幼稚園教諭旧免許状更新講習・免許法認定講習"</formula>
    </cfRule>
  </conditionalFormatting>
  <conditionalFormatting sqref="H11:H25">
    <cfRule type="expression" dxfId="7" priority="1">
      <formula>$C11="その他"</formula>
    </cfRule>
    <cfRule type="expression" dxfId="6" priority="10">
      <formula>$C11="【職員処遇改善費のみ対象】横浜市（区）主催研修"</formula>
    </cfRule>
  </conditionalFormatting>
  <conditionalFormatting sqref="I11:I25">
    <cfRule type="expression" dxfId="5" priority="5">
      <formula>$C11="保育士等キャリアアップ研修"</formula>
    </cfRule>
    <cfRule type="expression" dxfId="4" priority="9">
      <formula>$C11="幼稚園教諭旧免許状更新講習・免許法認定講習"</formula>
    </cfRule>
  </conditionalFormatting>
  <conditionalFormatting sqref="G11:G25">
    <cfRule type="expression" dxfId="3" priority="2">
      <formula>$C11="その他"</formula>
    </cfRule>
    <cfRule type="expression" dxfId="2" priority="6">
      <formula>$C11="【職員処遇改善費のみ対象】横浜市（区）主催研修"</formula>
    </cfRule>
    <cfRule type="expression" dxfId="1" priority="7">
      <formula>$C11="園内研修"</formula>
    </cfRule>
    <cfRule type="expression" dxfId="0" priority="8">
      <formula>$C11="幼稚園教諭旧免許状更新講習・免許法認定講習"</formula>
    </cfRule>
  </conditionalFormatting>
  <dataValidations count="11">
    <dataValidation type="list" allowBlank="1" showInputMessage="1" showErrorMessage="1" sqref="O6" xr:uid="{8DF86DB7-140D-4C1B-A8E5-00B99B7E7393}">
      <formula1>" "</formula1>
    </dataValidation>
    <dataValidation type="list" allowBlank="1" showInputMessage="1" showErrorMessage="1" sqref="C11:C25" xr:uid="{DB515FE2-77A5-4558-90CD-C00C7DEB0E92}">
      <formula1>INDIRECT($D$8)</formula1>
    </dataValidation>
    <dataValidation type="list" allowBlank="1" showInputMessage="1" showErrorMessage="1" sqref="D8" xr:uid="{25D37A17-4FA9-4AAA-B922-42B03E651359}">
      <formula1>"〇,×"</formula1>
    </dataValidation>
    <dataValidation type="textLength" operator="equal" allowBlank="1" showInputMessage="1" showErrorMessage="1" promptTitle="修了証番号" prompt="保育士等キャリアアップ研修の時のみ12桁の修了証番号を入力" sqref="G11:G25" xr:uid="{AA000EBD-A5D2-4AAC-90BF-047F781B711F}">
      <formula1>12</formula1>
    </dataValidation>
    <dataValidation type="custom" allowBlank="1" showInputMessage="1" showErrorMessage="1" promptTitle="講義名・テーマ" prompt="保育士等キャリアアップ研修の時は入力不要" sqref="F11:F25" xr:uid="{D71E4147-8E0D-4090-9F90-54708E2F79C3}">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A49A7680-80EA-4C41-AE96-CF555EC52839}">
      <formula1>INDIRECT($C$11)</formula1>
    </dataValidation>
    <dataValidation type="date" operator="lessThanOrEqual" allowBlank="1" showInputMessage="1" showErrorMessage="1" sqref="B11:B25" xr:uid="{A10E7B4E-E120-4665-9F64-49F08BA7465C}">
      <formula1>45382</formula1>
    </dataValidation>
    <dataValidation type="list" allowBlank="1" showInputMessage="1" showErrorMessage="1" promptTitle="実施主体" prompt="幼稚園教諭旧免許状更新講習時は入力不要" sqref="D12:E25" xr:uid="{15D39253-623C-4269-924B-DE5713E24528}">
      <formula1>INDIRECT($C12)</formula1>
    </dataValidation>
    <dataValidation type="decimal" operator="greaterThanOrEqual" allowBlank="1" showInputMessage="1" showErrorMessage="1" sqref="I11:I25" xr:uid="{10F16B6A-32FF-4DAD-93D7-05390B08F4AC}">
      <formula1>0</formula1>
    </dataValidation>
    <dataValidation type="list" allowBlank="1" showInputMessage="1" showErrorMessage="1" sqref="H11:H24" xr:uid="{2272F974-2294-4CCA-BEFD-CA7DBEACDA02}">
      <formula1>INDIRECT($C$6)</formula1>
    </dataValidation>
    <dataValidation type="list" allowBlank="1" showInputMessage="1" showErrorMessage="1" sqref="H25" xr:uid="{1E751774-7C1C-45C2-8293-90DB5819DFC3}">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1A6B9442-9B77-4F4D-A0F3-AC970595FAF5}">
          <x14:formula1>
            <xm:f>マスタ!$C$3:$C$4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35"/>
  <sheetViews>
    <sheetView showZeros="0" tabSelected="1" view="pageBreakPreview" zoomScale="69" zoomScaleNormal="70" zoomScaleSheetLayoutView="69" workbookViewId="0">
      <selection activeCell="O3" sqref="O3"/>
    </sheetView>
  </sheetViews>
  <sheetFormatPr defaultRowHeight="18.75"/>
  <cols>
    <col min="1" max="1" width="5" style="66" customWidth="1"/>
    <col min="2" max="2" width="26.125" style="71" customWidth="1"/>
    <col min="3" max="3" width="24.25" style="97" customWidth="1"/>
    <col min="4" max="5" width="8.125" style="2" customWidth="1"/>
    <col min="6" max="12" width="15.625" style="2" customWidth="1"/>
    <col min="13" max="13" width="6.125" style="2" customWidth="1"/>
    <col min="14" max="14" width="18.625" style="2" customWidth="1"/>
    <col min="15" max="15" width="20" style="2" customWidth="1"/>
    <col min="16" max="16" width="18.625" style="2" hidden="1" customWidth="1"/>
    <col min="17" max="17" width="9" style="2" hidden="1" customWidth="1"/>
    <col min="18" max="18" width="10.25" style="41" customWidth="1"/>
    <col min="19" max="30" width="9" style="41" hidden="1" customWidth="1"/>
    <col min="31" max="16384" width="9" style="2"/>
  </cols>
  <sheetData>
    <row r="1" spans="1:31" ht="29.25" customHeight="1">
      <c r="A1" s="155" t="s">
        <v>73</v>
      </c>
      <c r="B1" s="156"/>
      <c r="C1" s="157"/>
      <c r="D1" s="119"/>
      <c r="E1" s="158" t="s">
        <v>62</v>
      </c>
      <c r="F1" s="122">
        <v>5</v>
      </c>
      <c r="G1" s="159" t="s">
        <v>109</v>
      </c>
      <c r="H1" s="159"/>
      <c r="I1" s="159"/>
      <c r="J1" s="159"/>
      <c r="K1" s="160"/>
      <c r="L1" s="160"/>
      <c r="M1" s="160"/>
      <c r="N1" s="160"/>
      <c r="O1" s="161"/>
      <c r="P1" s="161"/>
      <c r="Q1" s="162"/>
      <c r="R1" s="163"/>
      <c r="S1" s="108"/>
      <c r="T1" s="108"/>
      <c r="U1" s="108"/>
      <c r="V1" s="108"/>
      <c r="W1" s="108"/>
      <c r="X1" s="108"/>
      <c r="Y1" s="108"/>
      <c r="Z1" s="108"/>
      <c r="AA1" s="108"/>
      <c r="AB1" s="108"/>
      <c r="AC1" s="108"/>
      <c r="AD1" s="108"/>
    </row>
    <row r="2" spans="1:31" ht="19.5" thickBot="1">
      <c r="A2" s="164"/>
      <c r="B2" s="165"/>
      <c r="C2" s="166"/>
      <c r="D2" s="162"/>
      <c r="E2" s="162"/>
      <c r="F2" s="167"/>
      <c r="G2" s="167"/>
      <c r="H2" s="167"/>
      <c r="I2" s="167"/>
      <c r="J2" s="167"/>
      <c r="K2" s="162"/>
      <c r="L2" s="168"/>
      <c r="M2" s="168"/>
      <c r="N2" s="168"/>
      <c r="O2" s="168"/>
      <c r="P2" s="168"/>
      <c r="Q2" s="162"/>
      <c r="R2" s="163"/>
      <c r="S2" s="108"/>
      <c r="T2" s="108"/>
      <c r="U2" s="108"/>
      <c r="V2" s="108"/>
      <c r="W2" s="108"/>
      <c r="X2" s="108"/>
      <c r="Y2" s="108"/>
      <c r="Z2" s="108"/>
      <c r="AA2" s="108"/>
      <c r="AB2" s="108"/>
      <c r="AC2" s="108"/>
      <c r="AD2" s="108"/>
    </row>
    <row r="3" spans="1:31" s="6" customFormat="1" ht="24.95" customHeight="1">
      <c r="A3" s="66"/>
      <c r="B3" s="58"/>
      <c r="C3" s="93"/>
      <c r="D3" s="3"/>
      <c r="E3" s="3"/>
      <c r="F3" s="7"/>
      <c r="G3" s="7"/>
      <c r="H3" s="7"/>
      <c r="I3" s="7"/>
      <c r="J3" s="7"/>
      <c r="L3" s="131"/>
      <c r="M3" s="131"/>
      <c r="N3" s="8" t="s">
        <v>1</v>
      </c>
      <c r="O3" s="150"/>
      <c r="P3" s="151"/>
      <c r="Q3" s="151"/>
      <c r="R3" s="151" t="s">
        <v>3</v>
      </c>
      <c r="S3" s="130"/>
      <c r="T3" s="130"/>
      <c r="U3" s="130"/>
      <c r="V3" s="130"/>
      <c r="W3" s="130"/>
      <c r="X3" s="130"/>
      <c r="Y3" s="130"/>
      <c r="Z3" s="130"/>
      <c r="AA3" s="130"/>
      <c r="AB3" s="130"/>
      <c r="AC3" s="130"/>
      <c r="AD3" s="130"/>
    </row>
    <row r="4" spans="1:31" s="6" customFormat="1" ht="24.95" customHeight="1">
      <c r="A4" s="65"/>
      <c r="B4" s="58"/>
      <c r="C4" s="93"/>
      <c r="D4" s="3"/>
      <c r="E4" s="3"/>
      <c r="F4" s="7"/>
      <c r="G4" s="7"/>
      <c r="H4" s="7"/>
      <c r="I4" s="7"/>
      <c r="J4" s="131"/>
      <c r="K4" s="131"/>
      <c r="L4" s="132"/>
      <c r="M4" s="132"/>
      <c r="N4" s="12" t="s">
        <v>4</v>
      </c>
      <c r="O4" s="208"/>
      <c r="P4" s="209"/>
      <c r="Q4" s="209"/>
      <c r="R4" s="209"/>
      <c r="S4" s="209"/>
      <c r="T4" s="209"/>
      <c r="U4" s="209"/>
      <c r="V4" s="209"/>
      <c r="W4" s="209"/>
      <c r="X4" s="209"/>
      <c r="Y4" s="209"/>
      <c r="Z4" s="209"/>
      <c r="AA4" s="209"/>
      <c r="AB4" s="209"/>
      <c r="AC4" s="209"/>
      <c r="AD4" s="209"/>
    </row>
    <row r="5" spans="1:31" s="6" customFormat="1" ht="24.95" customHeight="1">
      <c r="A5" s="65"/>
      <c r="B5" s="77"/>
      <c r="C5" s="93"/>
      <c r="D5" s="14"/>
      <c r="E5" s="14"/>
      <c r="F5" s="7"/>
      <c r="G5" s="7"/>
      <c r="H5" s="7"/>
      <c r="I5" s="7"/>
      <c r="J5" s="7"/>
      <c r="K5" s="131"/>
      <c r="L5" s="133"/>
      <c r="M5" s="133"/>
      <c r="N5" s="15" t="s">
        <v>7</v>
      </c>
      <c r="O5" s="210"/>
      <c r="P5" s="211"/>
      <c r="Q5" s="211"/>
      <c r="R5" s="211"/>
      <c r="S5" s="211"/>
      <c r="T5" s="211"/>
      <c r="U5" s="211"/>
      <c r="V5" s="211"/>
      <c r="W5" s="211"/>
      <c r="X5" s="211"/>
      <c r="Y5" s="211"/>
      <c r="Z5" s="211"/>
      <c r="AA5" s="211"/>
      <c r="AB5" s="211"/>
      <c r="AC5" s="211"/>
      <c r="AD5" s="211"/>
    </row>
    <row r="6" spans="1:31" s="6" customFormat="1" ht="24.95" customHeight="1">
      <c r="A6" s="65"/>
      <c r="B6" s="58"/>
      <c r="C6" s="93"/>
      <c r="D6" s="14"/>
      <c r="E6" s="14"/>
      <c r="F6" s="7"/>
      <c r="G6" s="7"/>
      <c r="H6" s="7"/>
      <c r="I6" s="7"/>
      <c r="J6" s="7"/>
      <c r="K6" s="7"/>
      <c r="L6" s="133"/>
      <c r="M6" s="133"/>
      <c r="N6" s="76" t="s">
        <v>64</v>
      </c>
      <c r="O6" s="212"/>
      <c r="P6" s="213"/>
      <c r="Q6" s="213"/>
      <c r="R6" s="213"/>
      <c r="S6" s="213"/>
      <c r="T6" s="213"/>
      <c r="U6" s="213"/>
      <c r="V6" s="213"/>
      <c r="W6" s="213"/>
      <c r="X6" s="213"/>
      <c r="Y6" s="213"/>
      <c r="Z6" s="213"/>
      <c r="AA6" s="213"/>
      <c r="AB6" s="213"/>
      <c r="AC6" s="213"/>
      <c r="AD6" s="213"/>
    </row>
    <row r="7" spans="1:31" s="6" customFormat="1" ht="24.95" customHeight="1" thickBot="1">
      <c r="A7" s="65"/>
      <c r="B7" s="58"/>
      <c r="C7" s="93"/>
      <c r="D7" s="14"/>
      <c r="E7" s="14"/>
      <c r="F7" s="103"/>
      <c r="G7" s="7"/>
      <c r="H7" s="7"/>
      <c r="I7" s="7"/>
      <c r="J7" s="7"/>
      <c r="L7" s="132"/>
      <c r="M7" s="132"/>
      <c r="N7" s="17" t="s">
        <v>65</v>
      </c>
      <c r="O7" s="214"/>
      <c r="P7" s="215"/>
      <c r="Q7" s="215"/>
      <c r="R7" s="215"/>
      <c r="S7" s="215"/>
      <c r="T7" s="215"/>
      <c r="U7" s="215"/>
      <c r="V7" s="215"/>
      <c r="W7" s="215"/>
      <c r="X7" s="215"/>
      <c r="Y7" s="215"/>
      <c r="Z7" s="215"/>
      <c r="AA7" s="215"/>
      <c r="AB7" s="215"/>
      <c r="AC7" s="215"/>
      <c r="AD7" s="215"/>
    </row>
    <row r="8" spans="1:31" ht="24.95" customHeight="1" thickBot="1">
      <c r="A8" s="65"/>
      <c r="B8" s="58"/>
      <c r="C8" s="94"/>
      <c r="D8" s="20"/>
      <c r="E8" s="20"/>
      <c r="F8" s="19"/>
      <c r="G8" s="19"/>
      <c r="H8" s="19"/>
      <c r="I8" s="19"/>
      <c r="J8" s="19"/>
      <c r="K8" s="19"/>
      <c r="L8" s="21"/>
      <c r="M8" s="21"/>
      <c r="N8" s="22"/>
      <c r="O8" s="23"/>
      <c r="P8" s="23"/>
      <c r="Q8" s="1"/>
      <c r="R8" s="108"/>
      <c r="S8" s="108"/>
      <c r="T8" s="108"/>
      <c r="U8" s="108"/>
      <c r="V8" s="108"/>
      <c r="W8" s="108"/>
      <c r="X8" s="108"/>
      <c r="Y8" s="108"/>
      <c r="Z8" s="108"/>
      <c r="AA8" s="108"/>
      <c r="AB8" s="108"/>
      <c r="AC8" s="108"/>
      <c r="AD8" s="108"/>
    </row>
    <row r="9" spans="1:31" ht="24.95" customHeight="1" thickBot="1">
      <c r="A9" s="221" t="s">
        <v>15</v>
      </c>
      <c r="B9" s="223" t="s">
        <v>9</v>
      </c>
      <c r="C9" s="224" t="s">
        <v>6</v>
      </c>
      <c r="D9" s="237" t="s">
        <v>72</v>
      </c>
      <c r="E9" s="238"/>
      <c r="F9" s="238"/>
      <c r="G9" s="238"/>
      <c r="H9" s="238"/>
      <c r="I9" s="238"/>
      <c r="J9" s="238"/>
      <c r="K9" s="238"/>
      <c r="L9" s="239"/>
      <c r="M9" s="226" t="s">
        <v>112</v>
      </c>
      <c r="N9" s="226" t="s">
        <v>30</v>
      </c>
      <c r="O9" s="228" t="s">
        <v>99</v>
      </c>
      <c r="P9" s="233" t="s">
        <v>100</v>
      </c>
      <c r="Q9" s="232" t="s">
        <v>91</v>
      </c>
      <c r="R9" s="112" t="s">
        <v>101</v>
      </c>
      <c r="S9" s="216" t="s">
        <v>102</v>
      </c>
      <c r="T9" s="217"/>
      <c r="U9" s="218"/>
      <c r="V9" s="216" t="s">
        <v>103</v>
      </c>
      <c r="W9" s="217"/>
      <c r="X9" s="218"/>
      <c r="Y9" s="216" t="s">
        <v>104</v>
      </c>
      <c r="Z9" s="217"/>
      <c r="AA9" s="218"/>
      <c r="AB9" s="216" t="s">
        <v>105</v>
      </c>
      <c r="AC9" s="217"/>
      <c r="AD9" s="218"/>
    </row>
    <row r="10" spans="1:31" ht="69" customHeight="1">
      <c r="A10" s="222"/>
      <c r="B10" s="222"/>
      <c r="C10" s="225"/>
      <c r="D10" s="235" t="s">
        <v>69</v>
      </c>
      <c r="E10" s="236"/>
      <c r="F10" s="153" t="s">
        <v>88</v>
      </c>
      <c r="G10" s="135" t="s">
        <v>71</v>
      </c>
      <c r="H10" s="135" t="s">
        <v>70</v>
      </c>
      <c r="I10" s="154" t="s">
        <v>89</v>
      </c>
      <c r="J10" s="152" t="s">
        <v>90</v>
      </c>
      <c r="K10" s="136" t="s">
        <v>108</v>
      </c>
      <c r="L10" s="144" t="s">
        <v>107</v>
      </c>
      <c r="M10" s="227"/>
      <c r="N10" s="227"/>
      <c r="O10" s="229"/>
      <c r="P10" s="234"/>
      <c r="Q10" s="222"/>
      <c r="R10" s="109" t="s">
        <v>96</v>
      </c>
      <c r="S10" s="109" t="s">
        <v>96</v>
      </c>
      <c r="T10" s="109" t="s">
        <v>97</v>
      </c>
      <c r="U10" s="109" t="s">
        <v>98</v>
      </c>
      <c r="V10" s="109" t="s">
        <v>96</v>
      </c>
      <c r="W10" s="109" t="s">
        <v>97</v>
      </c>
      <c r="X10" s="109" t="s">
        <v>98</v>
      </c>
      <c r="Y10" s="109" t="s">
        <v>96</v>
      </c>
      <c r="Z10" s="109" t="s">
        <v>97</v>
      </c>
      <c r="AA10" s="109" t="s">
        <v>98</v>
      </c>
      <c r="AB10" s="109" t="s">
        <v>96</v>
      </c>
      <c r="AC10" s="109" t="s">
        <v>97</v>
      </c>
      <c r="AD10" s="109" t="s">
        <v>98</v>
      </c>
    </row>
    <row r="11" spans="1:31" ht="26.25" customHeight="1">
      <c r="A11" s="79">
        <v>1</v>
      </c>
      <c r="B11" s="113" t="str">
        <f>IF('②名簿(1)'!$C$7="","",'②名簿(1)'!$C$7)</f>
        <v/>
      </c>
      <c r="C11" s="113" t="str">
        <f>IF('②名簿(1)'!$C$6="","",'②名簿(1)'!$C$6)</f>
        <v/>
      </c>
      <c r="D11" s="219" t="str">
        <f>IF(COUNTIF('②名簿(1)'!$H$11:$H$25,"乳児保育")&gt;0,"◯","")</f>
        <v/>
      </c>
      <c r="E11" s="220"/>
      <c r="F11" s="126" t="str">
        <f>IF(COUNTIF('②名簿(1)'!$H$11:$H$25,"幼児教育")&gt;0,"◯","")</f>
        <v/>
      </c>
      <c r="G11" s="145" t="str">
        <f>IF(COUNTIF('②名簿(1)'!$H$11:$H$25,"障害児保育")&gt;0,"◯","")</f>
        <v/>
      </c>
      <c r="H11" s="126" t="str">
        <f>IF(COUNTIF('②名簿(1)'!$H$11:$H$25,"食育・アレルギー対応")&gt;0,"◯","")</f>
        <v/>
      </c>
      <c r="I11" s="146" t="str">
        <f>IF(COUNTIF('②名簿(1)'!$H$11:$H$25,"保健衛生・安全対策")&gt;0,"◯","")</f>
        <v/>
      </c>
      <c r="J11" s="147" t="str">
        <f>IF(COUNTIF('②名簿(1)'!H$11:$H$25,"保護者支援・子育て支援")&gt;0,"◯","")</f>
        <v/>
      </c>
      <c r="K11" s="126" t="str">
        <f>IF(COUNTIF('②名簿(1)'!H$11:$H$25,"保育実践研修（H29～R1）")&gt;0,"◯","")</f>
        <v/>
      </c>
      <c r="L11" s="138" t="str">
        <f>IF(COUNTIF('②名簿(1)'!H$11:$H$25,"マネジメント研修（H29～R1）")&gt;0,"◯","")</f>
        <v/>
      </c>
      <c r="M11" s="118" t="str">
        <f>IF(COUNTIF('②名簿(1)'!$C$11:$C$25,"その他")&gt;0,"◯","")</f>
        <v/>
      </c>
      <c r="N11" s="114" t="str">
        <f>IF(COUNTIF('②名簿(1)'!$H$11:$H$25,"マネジメント研修")&gt;0,"◯","")</f>
        <v/>
      </c>
      <c r="O11" s="115">
        <f>IF(C11="副主任保育士",COUNTIF(D11:N11,"◯"),COUNTIF(D11:M11,"◯"))</f>
        <v>0</v>
      </c>
      <c r="P11" s="116">
        <f>('②名簿(1)'!H26*15+'②名簿(1)'!I26)</f>
        <v>0</v>
      </c>
      <c r="Q11" s="117">
        <f>(O11*15+P11)</f>
        <v>0</v>
      </c>
      <c r="R11" s="118" t="str">
        <f>IF(O11&gt;=1,"○","×")</f>
        <v>×</v>
      </c>
      <c r="S11" s="118" t="str">
        <f>IF(O11&gt;=2,"○","×")</f>
        <v>×</v>
      </c>
      <c r="T11" s="118" t="str">
        <f>IF(O11&gt;=1,"○","×")</f>
        <v>×</v>
      </c>
      <c r="U11" s="118" t="str">
        <f>IF(P11&gt;=15,"○","×")</f>
        <v>×</v>
      </c>
      <c r="V11" s="118" t="str">
        <f>IF(O11&gt;=3,"○","×")</f>
        <v>×</v>
      </c>
      <c r="W11" s="118" t="str">
        <f>IF(O11&gt;=1,"○","×")</f>
        <v>×</v>
      </c>
      <c r="X11" s="118" t="str">
        <f>IF(P11&gt;=30,"○","×")</f>
        <v>×</v>
      </c>
      <c r="Y11" s="118" t="str">
        <f>IF(O11&gt;=3,"○","×")</f>
        <v>×</v>
      </c>
      <c r="Z11" s="118" t="str">
        <f>IF(O11&gt;=1,"○","×")</f>
        <v>×</v>
      </c>
      <c r="AA11" s="118" t="str">
        <f>IF(P11&gt;=45,"○","×")</f>
        <v>×</v>
      </c>
      <c r="AB11" s="118" t="str">
        <f>IF(O11&gt;=3,"○","×")</f>
        <v>×</v>
      </c>
      <c r="AC11" s="118" t="str">
        <f>IF(O11&gt;=1,"○","×")</f>
        <v>×</v>
      </c>
      <c r="AD11" s="118" t="str">
        <f>IF(P11&gt;=60,"○","×")</f>
        <v>×</v>
      </c>
      <c r="AE11" s="119"/>
    </row>
    <row r="12" spans="1:31" ht="26.25" customHeight="1">
      <c r="A12" s="79">
        <v>2</v>
      </c>
      <c r="B12" s="113" t="str">
        <f>IF('②名簿(2)'!$C$7="","",'②名簿(2)'!$C$7)</f>
        <v/>
      </c>
      <c r="C12" s="113" t="str">
        <f>IF('②名簿(2)'!$C$6="","",'②名簿(2)'!$C$6)</f>
        <v/>
      </c>
      <c r="D12" s="230" t="str">
        <f>IF(COUNTIF('②名簿(2)'!$H$11:$H$25,"乳児保育")&gt;0,"◯","")</f>
        <v/>
      </c>
      <c r="E12" s="231"/>
      <c r="F12" s="128" t="str">
        <f>IF(COUNTIF('②名簿(2)'!$H$11:$H$25,"幼児教育")&gt;0,"◯","")</f>
        <v/>
      </c>
      <c r="G12" s="126" t="str">
        <f>IF(COUNTIF('②名簿(2)'!$H$11:$H$25,"障害児保育")&gt;0,"◯","")</f>
        <v/>
      </c>
      <c r="H12" s="128" t="str">
        <f>IF(COUNTIF('②名簿(2)'!$H$11:$H$25,"食育・アレルギー対応")&gt;0,"◯","")</f>
        <v/>
      </c>
      <c r="I12" s="137" t="str">
        <f>IF(COUNTIF('②名簿(2)'!$H$11:$H$25,"保健衛生・安全対策")&gt;0,"◯","")</f>
        <v/>
      </c>
      <c r="J12" s="148" t="str">
        <f>IF(COUNTIF('②名簿(2)'!H$11:$H$25,"保護者支援・子育て支援")&gt;0,"◯","")</f>
        <v/>
      </c>
      <c r="K12" s="126" t="str">
        <f>IF(COUNTIF('②名簿(2)'!H$11:$H$25,"保育実践研修（H29～R1）")&gt;0,"◯","")</f>
        <v/>
      </c>
      <c r="L12" s="138" t="str">
        <f>IF(COUNTIF('②名簿(2)'!H$11:$H$25,"マネジメント研修（H29～R1）")&gt;0,"◯","")</f>
        <v/>
      </c>
      <c r="M12" s="138" t="str">
        <f>IF(COUNTIF('②名簿(2)'!$C$11:$C$25,"その他")&gt;0,"◯","")</f>
        <v/>
      </c>
      <c r="N12" s="114" t="str">
        <f>IF(COUNTIF('②名簿(2)'!$H$11:$H$25,"マネジメント研修")&gt;0,"◯","")</f>
        <v/>
      </c>
      <c r="O12" s="115">
        <f t="shared" ref="O12:O30" si="0">IF(C12="副主任保育士",COUNTIF(D12:N12,"◯"),COUNTIF(D12:M12,"◯"))</f>
        <v>0</v>
      </c>
      <c r="P12" s="116">
        <f>'②名簿(1)'!I29</f>
        <v>0</v>
      </c>
      <c r="Q12" s="117">
        <f t="shared" ref="Q12:Q30" si="1">(O12*15+P12)</f>
        <v>0</v>
      </c>
      <c r="R12" s="118" t="str">
        <f t="shared" ref="R12:R30" si="2">IF(O12&gt;=1,"○","×")</f>
        <v>×</v>
      </c>
      <c r="S12" s="118" t="str">
        <f t="shared" ref="S12:S30" si="3">IF(O12&gt;=2,"○","×")</f>
        <v>×</v>
      </c>
      <c r="T12" s="118" t="str">
        <f t="shared" ref="T12:T30" si="4">IF(O12&gt;=1,"○","×")</f>
        <v>×</v>
      </c>
      <c r="U12" s="118" t="str">
        <f t="shared" ref="U12:U30" si="5">IF(P12&gt;=15,"○","×")</f>
        <v>×</v>
      </c>
      <c r="V12" s="118" t="str">
        <f t="shared" ref="V12:V30" si="6">IF(O12&gt;=3,"○","×")</f>
        <v>×</v>
      </c>
      <c r="W12" s="118" t="str">
        <f t="shared" ref="W12:W30" si="7">IF(O12&gt;=1,"○","×")</f>
        <v>×</v>
      </c>
      <c r="X12" s="118" t="str">
        <f t="shared" ref="X12:X30" si="8">IF(P12&gt;=30,"○","×")</f>
        <v>×</v>
      </c>
      <c r="Y12" s="118" t="str">
        <f t="shared" ref="Y12:Y30" si="9">IF(O12&gt;=3,"○","×")</f>
        <v>×</v>
      </c>
      <c r="Z12" s="118" t="str">
        <f t="shared" ref="Z12:Z30" si="10">IF(O12&gt;=1,"○","×")</f>
        <v>×</v>
      </c>
      <c r="AA12" s="118" t="str">
        <f t="shared" ref="AA12:AA30" si="11">IF(P12&gt;=45,"○","×")</f>
        <v>×</v>
      </c>
      <c r="AB12" s="118" t="str">
        <f t="shared" ref="AB12:AB30" si="12">IF(O12&gt;=3,"○","×")</f>
        <v>×</v>
      </c>
      <c r="AC12" s="118" t="str">
        <f t="shared" ref="AC12:AC30" si="13">IF(O12&gt;=1,"○","×")</f>
        <v>×</v>
      </c>
      <c r="AD12" s="118" t="str">
        <f t="shared" ref="AD12:AD30" si="14">IF(P12&gt;=60,"○","×")</f>
        <v>×</v>
      </c>
      <c r="AE12" s="119"/>
    </row>
    <row r="13" spans="1:31" ht="26.25" customHeight="1">
      <c r="A13" s="79">
        <v>3</v>
      </c>
      <c r="B13" s="113" t="str">
        <f>IF('②名簿(3)'!$C$7="","",'②名簿(3)'!$C$7)</f>
        <v/>
      </c>
      <c r="C13" s="113" t="str">
        <f>IF('②名簿(3)'!$C$6="","",'②名簿(3)'!$C$6)</f>
        <v/>
      </c>
      <c r="D13" s="230" t="str">
        <f>IF(COUNTIF('②名簿(3)'!$H$11:$H$25,"乳児保育")&gt;0,"◯","")</f>
        <v/>
      </c>
      <c r="E13" s="231"/>
      <c r="F13" s="126" t="str">
        <f>IF(COUNTIF('②名簿(3)'!$H$11:$H$25,"幼児教育")&gt;0,"◯","")</f>
        <v/>
      </c>
      <c r="G13" s="126" t="str">
        <f>IF(COUNTIF('②名簿(3)'!$H$11:$H$25,"障害児保育")&gt;0,"◯","")</f>
        <v/>
      </c>
      <c r="H13" s="126" t="str">
        <f>IF(COUNTIF('②名簿(3)'!$H$11:$H$25,"食育・アレルギー対応")&gt;0,"◯","")</f>
        <v/>
      </c>
      <c r="I13" s="145" t="str">
        <f>IF(COUNTIF('②名簿(3)'!$H$11:$H$25,"保健衛生・安全対策")&gt;0,"◯","")</f>
        <v/>
      </c>
      <c r="J13" s="148" t="str">
        <f>IF(COUNTIF('②名簿(3)'!H$11:$H$25,"保護者支援・子育て支援")&gt;0,"◯","")</f>
        <v/>
      </c>
      <c r="K13" s="126" t="str">
        <f>IF(COUNTIF('②名簿(3)'!H$11:$H$25,"保育実践研修（H29～R1）")&gt;0,"◯","")</f>
        <v/>
      </c>
      <c r="L13" s="138" t="str">
        <f>IF(COUNTIF('②名簿(3)'!H$11:$H$25,"マネジメント研修（H29～R1）")&gt;0,"◯","")</f>
        <v/>
      </c>
      <c r="M13" s="138" t="str">
        <f>IF(COUNTIF('②名簿(3)'!$C$11:$C$25,"その他")&gt;0,"◯","")</f>
        <v/>
      </c>
      <c r="N13" s="114" t="str">
        <f>IF(COUNTIF('②名簿(3)'!$H$11:$H$25,"マネジメント研修")&gt;0,"◯","")</f>
        <v/>
      </c>
      <c r="O13" s="115">
        <f t="shared" si="0"/>
        <v>0</v>
      </c>
      <c r="P13" s="116">
        <f>'②名簿(1)'!I30</f>
        <v>0</v>
      </c>
      <c r="Q13" s="117">
        <f t="shared" si="1"/>
        <v>0</v>
      </c>
      <c r="R13" s="118" t="str">
        <f t="shared" si="2"/>
        <v>×</v>
      </c>
      <c r="S13" s="118" t="str">
        <f t="shared" si="3"/>
        <v>×</v>
      </c>
      <c r="T13" s="118" t="str">
        <f t="shared" si="4"/>
        <v>×</v>
      </c>
      <c r="U13" s="118" t="str">
        <f t="shared" si="5"/>
        <v>×</v>
      </c>
      <c r="V13" s="118" t="str">
        <f t="shared" si="6"/>
        <v>×</v>
      </c>
      <c r="W13" s="118" t="str">
        <f t="shared" si="7"/>
        <v>×</v>
      </c>
      <c r="X13" s="118" t="str">
        <f t="shared" si="8"/>
        <v>×</v>
      </c>
      <c r="Y13" s="118" t="str">
        <f t="shared" si="9"/>
        <v>×</v>
      </c>
      <c r="Z13" s="118" t="str">
        <f t="shared" si="10"/>
        <v>×</v>
      </c>
      <c r="AA13" s="118" t="str">
        <f t="shared" si="11"/>
        <v>×</v>
      </c>
      <c r="AB13" s="118" t="str">
        <f t="shared" si="12"/>
        <v>×</v>
      </c>
      <c r="AC13" s="118" t="str">
        <f t="shared" si="13"/>
        <v>×</v>
      </c>
      <c r="AD13" s="118" t="str">
        <f t="shared" si="14"/>
        <v>×</v>
      </c>
      <c r="AE13" s="119"/>
    </row>
    <row r="14" spans="1:31" ht="26.25" customHeight="1">
      <c r="A14" s="79">
        <v>4</v>
      </c>
      <c r="B14" s="113" t="str">
        <f>IF('②名簿(4)'!$C$7="","",'②名簿(4)'!$C$7)</f>
        <v/>
      </c>
      <c r="C14" s="113" t="str">
        <f>IF('②名簿(4)'!$C$6="","",'②名簿(4)'!$C$6)</f>
        <v/>
      </c>
      <c r="D14" s="230" t="str">
        <f>IF(COUNTIF('②名簿(4)'!$H$11:$H$25,"乳児保育")&gt;0,"◯","")</f>
        <v/>
      </c>
      <c r="E14" s="231"/>
      <c r="F14" s="126" t="str">
        <f>IF(COUNTIF('②名簿(4)'!$H$11:$H$25,"幼児教育")&gt;0,"◯","")</f>
        <v/>
      </c>
      <c r="G14" s="126" t="str">
        <f>IF(COUNTIF('②名簿(4)'!$H$11:$H$25,"障害児保育")&gt;0,"◯","")</f>
        <v/>
      </c>
      <c r="H14" s="126" t="str">
        <f>IF(COUNTIF('②名簿(4)'!$H$11:$H$25,"食育・アレルギー対応")&gt;0,"◯","")</f>
        <v/>
      </c>
      <c r="I14" s="126" t="str">
        <f>IF(COUNTIF('②名簿(4)'!$H$11:$H$25,"保健衛生・安全対策")&gt;0,"◯","")</f>
        <v/>
      </c>
      <c r="J14" s="148" t="str">
        <f>IF(COUNTIF('②名簿(4)'!H$11:$H$25,"保護者支援・子育て支援")&gt;0,"◯","")</f>
        <v/>
      </c>
      <c r="K14" s="126" t="str">
        <f>IF(COUNTIF('②名簿(4)'!H$11:$H$25,"保育実践研修（H29～R1）")&gt;0,"◯","")</f>
        <v/>
      </c>
      <c r="L14" s="138" t="str">
        <f>IF(COUNTIF('②名簿(4)'!H$11:$H$25,"マネジメント研修（H29～R1）")&gt;0,"◯","")</f>
        <v/>
      </c>
      <c r="M14" s="138" t="str">
        <f>IF(COUNTIF('②名簿(4)'!$C$11:$C$25,"その他")&gt;0,"◯","")</f>
        <v/>
      </c>
      <c r="N14" s="114" t="str">
        <f>IF(COUNTIF('②名簿(4)'!$H$11:$H$25,"マネジメント研修")&gt;0,"◯","")</f>
        <v/>
      </c>
      <c r="O14" s="115">
        <f t="shared" si="0"/>
        <v>0</v>
      </c>
      <c r="P14" s="116">
        <f>'②名簿(1)'!I31</f>
        <v>0</v>
      </c>
      <c r="Q14" s="117">
        <f t="shared" si="1"/>
        <v>0</v>
      </c>
      <c r="R14" s="118" t="str">
        <f t="shared" si="2"/>
        <v>×</v>
      </c>
      <c r="S14" s="118" t="str">
        <f t="shared" si="3"/>
        <v>×</v>
      </c>
      <c r="T14" s="118" t="str">
        <f t="shared" si="4"/>
        <v>×</v>
      </c>
      <c r="U14" s="118" t="str">
        <f t="shared" si="5"/>
        <v>×</v>
      </c>
      <c r="V14" s="118" t="str">
        <f t="shared" si="6"/>
        <v>×</v>
      </c>
      <c r="W14" s="118" t="str">
        <f t="shared" si="7"/>
        <v>×</v>
      </c>
      <c r="X14" s="118" t="str">
        <f t="shared" si="8"/>
        <v>×</v>
      </c>
      <c r="Y14" s="118" t="str">
        <f t="shared" si="9"/>
        <v>×</v>
      </c>
      <c r="Z14" s="118" t="str">
        <f t="shared" si="10"/>
        <v>×</v>
      </c>
      <c r="AA14" s="118" t="str">
        <f t="shared" si="11"/>
        <v>×</v>
      </c>
      <c r="AB14" s="118" t="str">
        <f t="shared" si="12"/>
        <v>×</v>
      </c>
      <c r="AC14" s="118" t="str">
        <f t="shared" si="13"/>
        <v>×</v>
      </c>
      <c r="AD14" s="118" t="str">
        <f t="shared" si="14"/>
        <v>×</v>
      </c>
      <c r="AE14" s="119"/>
    </row>
    <row r="15" spans="1:31" ht="26.25" customHeight="1">
      <c r="A15" s="79">
        <v>5</v>
      </c>
      <c r="B15" s="113" t="str">
        <f>IF('②名簿(5)'!$C$7="","",'②名簿(5)'!$C$7)</f>
        <v/>
      </c>
      <c r="C15" s="113" t="str">
        <f>IF('②名簿(5)'!$C$6="","",'②名簿(5)'!$C$6)</f>
        <v/>
      </c>
      <c r="D15" s="230" t="str">
        <f>IF(COUNTIF('②名簿(5)'!$H$11:$H$25,"乳児保育")&gt;0,"◯","")</f>
        <v/>
      </c>
      <c r="E15" s="231"/>
      <c r="F15" s="126" t="str">
        <f>IF(COUNTIF('②名簿(5)'!$H$11:$H$25,"幼児教育")&gt;0,"◯","")</f>
        <v/>
      </c>
      <c r="G15" s="126" t="str">
        <f>IF(COUNTIF('②名簿(5)'!$H$11:$H$25,"障害児保育")&gt;0,"◯","")</f>
        <v/>
      </c>
      <c r="H15" s="126" t="str">
        <f>IF(COUNTIF('②名簿(5)'!$H$11:$H$25,"食育・アレルギー対応")&gt;0,"◯","")</f>
        <v/>
      </c>
      <c r="I15" s="129" t="str">
        <f>IF(COUNTIF('②名簿(5)'!$H$11:$H$25,"保健衛生・安全対策")&gt;0,"◯","")</f>
        <v/>
      </c>
      <c r="J15" s="148" t="str">
        <f>IF(COUNTIF('②名簿(5)'!H$11:$H$25,"保護者支援・子育て支援")&gt;0,"◯","")</f>
        <v/>
      </c>
      <c r="K15" s="126" t="str">
        <f>IF(COUNTIF('②名簿(5)'!H$11:$H$25,"保育実践研修（H29～R1）")&gt;0,"◯","")</f>
        <v/>
      </c>
      <c r="L15" s="138" t="str">
        <f>IF(COUNTIF('②名簿(5)'!H$11:$H$25,"マネジメント研修（H29～R1）")&gt;0,"◯","")</f>
        <v/>
      </c>
      <c r="M15" s="138" t="str">
        <f>IF(COUNTIF('②名簿(5)'!$C$11:$C$25,"その他")&gt;0,"◯","")</f>
        <v/>
      </c>
      <c r="N15" s="114" t="str">
        <f>IF(COUNTIF('②名簿(5)'!$H$11:$H$25,"マネジメント研修")&gt;0,"◯","")</f>
        <v/>
      </c>
      <c r="O15" s="115">
        <f t="shared" si="0"/>
        <v>0</v>
      </c>
      <c r="P15" s="116">
        <f>'②名簿(1)'!I33</f>
        <v>0</v>
      </c>
      <c r="Q15" s="117">
        <f t="shared" si="1"/>
        <v>0</v>
      </c>
      <c r="R15" s="118" t="str">
        <f t="shared" si="2"/>
        <v>×</v>
      </c>
      <c r="S15" s="118" t="str">
        <f t="shared" si="3"/>
        <v>×</v>
      </c>
      <c r="T15" s="118" t="str">
        <f t="shared" si="4"/>
        <v>×</v>
      </c>
      <c r="U15" s="118" t="str">
        <f t="shared" si="5"/>
        <v>×</v>
      </c>
      <c r="V15" s="118" t="str">
        <f t="shared" si="6"/>
        <v>×</v>
      </c>
      <c r="W15" s="118" t="str">
        <f t="shared" si="7"/>
        <v>×</v>
      </c>
      <c r="X15" s="118" t="str">
        <f t="shared" si="8"/>
        <v>×</v>
      </c>
      <c r="Y15" s="118" t="str">
        <f t="shared" si="9"/>
        <v>×</v>
      </c>
      <c r="Z15" s="118" t="str">
        <f t="shared" si="10"/>
        <v>×</v>
      </c>
      <c r="AA15" s="118" t="str">
        <f t="shared" si="11"/>
        <v>×</v>
      </c>
      <c r="AB15" s="118" t="str">
        <f t="shared" si="12"/>
        <v>×</v>
      </c>
      <c r="AC15" s="118" t="str">
        <f t="shared" si="13"/>
        <v>×</v>
      </c>
      <c r="AD15" s="118" t="str">
        <f t="shared" si="14"/>
        <v>×</v>
      </c>
      <c r="AE15" s="119"/>
    </row>
    <row r="16" spans="1:31" ht="26.25" customHeight="1">
      <c r="A16" s="79">
        <v>6</v>
      </c>
      <c r="B16" s="113" t="str">
        <f>IF('②名簿(6)'!$C$7="","",'②名簿(6)'!$C$7)</f>
        <v/>
      </c>
      <c r="C16" s="113" t="str">
        <f>IF('②名簿(6)'!$C$6="","",'②名簿(6)'!$C$6)</f>
        <v/>
      </c>
      <c r="D16" s="219" t="str">
        <f>IF(COUNTIF('②名簿(6)'!$H$11:$H$25,"乳児保育")&gt;0,"◯","")</f>
        <v/>
      </c>
      <c r="E16" s="220"/>
      <c r="F16" s="126" t="str">
        <f>IF(COUNTIF('②名簿(6)'!$H$11:$H$25,"幼児教育")&gt;0,"◯","")</f>
        <v/>
      </c>
      <c r="G16" s="145" t="str">
        <f>IF(COUNTIF('②名簿(6)'!$H$11:$H$25,"障害児保育")&gt;0,"◯","")</f>
        <v/>
      </c>
      <c r="H16" s="126" t="str">
        <f>IF(COUNTIF('②名簿(6)'!$H$11:$H$25,"食育・アレルギー対応")&gt;0,"◯","")</f>
        <v/>
      </c>
      <c r="I16" s="146" t="str">
        <f>IF(COUNTIF('②名簿(6)'!$H$11:$H$25,"保健衛生・安全対策")&gt;0,"◯","")</f>
        <v/>
      </c>
      <c r="J16" s="148" t="str">
        <f>IF(COUNTIF('②名簿(6)'!H$11:$H$25,"保護者支援・子育て支援")&gt;0,"◯","")</f>
        <v/>
      </c>
      <c r="K16" s="126" t="str">
        <f>IF(COUNTIF('②名簿(6)'!H$11:$H$25,"保育実践研修（H29～R1）")&gt;0,"◯","")</f>
        <v/>
      </c>
      <c r="L16" s="138" t="str">
        <f>IF(COUNTIF('②名簿(6)'!H$11:$H$25,"マネジメント研修（H29～R1）")&gt;0,"◯","")</f>
        <v/>
      </c>
      <c r="M16" s="118" t="str">
        <f>IF(COUNTIF('②名簿(6)'!$C$11:$C$25,"その他")&gt;0,"◯","")</f>
        <v/>
      </c>
      <c r="N16" s="114" t="str">
        <f>IF(COUNTIF('②名簿(6)'!$H$11:$H$25,"マネジメント研修")&gt;0,"◯","")</f>
        <v/>
      </c>
      <c r="O16" s="115">
        <f t="shared" si="0"/>
        <v>0</v>
      </c>
      <c r="P16" s="116">
        <f>'②名簿(1)'!I34</f>
        <v>0</v>
      </c>
      <c r="Q16" s="117">
        <f t="shared" si="1"/>
        <v>0</v>
      </c>
      <c r="R16" s="118" t="str">
        <f t="shared" si="2"/>
        <v>×</v>
      </c>
      <c r="S16" s="118" t="str">
        <f t="shared" si="3"/>
        <v>×</v>
      </c>
      <c r="T16" s="118" t="str">
        <f t="shared" si="4"/>
        <v>×</v>
      </c>
      <c r="U16" s="118" t="str">
        <f t="shared" si="5"/>
        <v>×</v>
      </c>
      <c r="V16" s="118" t="str">
        <f t="shared" si="6"/>
        <v>×</v>
      </c>
      <c r="W16" s="118" t="str">
        <f t="shared" si="7"/>
        <v>×</v>
      </c>
      <c r="X16" s="118" t="str">
        <f t="shared" si="8"/>
        <v>×</v>
      </c>
      <c r="Y16" s="118" t="str">
        <f t="shared" si="9"/>
        <v>×</v>
      </c>
      <c r="Z16" s="118" t="str">
        <f t="shared" si="10"/>
        <v>×</v>
      </c>
      <c r="AA16" s="118" t="str">
        <f t="shared" si="11"/>
        <v>×</v>
      </c>
      <c r="AB16" s="118" t="str">
        <f t="shared" si="12"/>
        <v>×</v>
      </c>
      <c r="AC16" s="118" t="str">
        <f t="shared" si="13"/>
        <v>×</v>
      </c>
      <c r="AD16" s="118" t="str">
        <f t="shared" si="14"/>
        <v>×</v>
      </c>
      <c r="AE16" s="119"/>
    </row>
    <row r="17" spans="1:31" ht="26.25" customHeight="1">
      <c r="A17" s="79">
        <v>7</v>
      </c>
      <c r="B17" s="113" t="str">
        <f>IF('②名簿(7)'!$C$7="","",'②名簿(7)'!$C$7)</f>
        <v/>
      </c>
      <c r="C17" s="113" t="str">
        <f>IF('②名簿(7)'!$C$6="","",'②名簿(7)'!$C$6)</f>
        <v/>
      </c>
      <c r="D17" s="204" t="str">
        <f>IF(COUNTIF('②名簿(7)'!$H$11:$H$25,"乳児保育")&gt;0,"◯","")</f>
        <v/>
      </c>
      <c r="E17" s="205"/>
      <c r="F17" s="126" t="str">
        <f>IF(COUNTIF('②名簿(7)'!$H$11:$H$25,"幼児教育")&gt;0,"◯","")</f>
        <v/>
      </c>
      <c r="G17" s="145" t="str">
        <f>IF(COUNTIF('②名簿(7)'!$H$11:$H$25,"障害児保育")&gt;0,"◯","")</f>
        <v/>
      </c>
      <c r="H17" s="126" t="str">
        <f>IF(COUNTIF('②名簿(7)'!$H$11:$H$25,"食育・アレルギー対応")&gt;0,"◯","")</f>
        <v/>
      </c>
      <c r="I17" s="146" t="str">
        <f>IF(COUNTIF('②名簿(7)'!$H$11:$H$25,"保健衛生・安全対策")&gt;0,"◯","")</f>
        <v/>
      </c>
      <c r="J17" s="148" t="str">
        <f>IF(COUNTIF('②名簿(7)'!H$11:$H$25,"保護者支援・子育て支援")&gt;0,"◯","")</f>
        <v/>
      </c>
      <c r="K17" s="126" t="str">
        <f>IF(COUNTIF('②名簿(7)'!H$11:$H$25,"保育実践研修（H29～R1）")&gt;0,"◯","")</f>
        <v/>
      </c>
      <c r="L17" s="138" t="str">
        <f>IF(COUNTIF('②名簿(7)'!H$11:$H$25,"マネジメント研修（H29～R1）")&gt;0,"◯","")</f>
        <v/>
      </c>
      <c r="M17" s="118" t="str">
        <f>IF(COUNTIF('②名簿(7)'!$C$11:$C$25,"その他")&gt;0,"◯","")</f>
        <v/>
      </c>
      <c r="N17" s="114" t="str">
        <f>IF(COUNTIF('②名簿(7)'!$H$11:$H$25,"マネジメント研修")&gt;0,"◯","")</f>
        <v/>
      </c>
      <c r="O17" s="115">
        <f t="shared" si="0"/>
        <v>0</v>
      </c>
      <c r="P17" s="116">
        <f>'②名簿(1)'!I35</f>
        <v>0</v>
      </c>
      <c r="Q17" s="117">
        <f t="shared" si="1"/>
        <v>0</v>
      </c>
      <c r="R17" s="118" t="str">
        <f t="shared" si="2"/>
        <v>×</v>
      </c>
      <c r="S17" s="118" t="str">
        <f t="shared" si="3"/>
        <v>×</v>
      </c>
      <c r="T17" s="118" t="str">
        <f t="shared" si="4"/>
        <v>×</v>
      </c>
      <c r="U17" s="118" t="str">
        <f t="shared" si="5"/>
        <v>×</v>
      </c>
      <c r="V17" s="118" t="str">
        <f t="shared" si="6"/>
        <v>×</v>
      </c>
      <c r="W17" s="118" t="str">
        <f t="shared" si="7"/>
        <v>×</v>
      </c>
      <c r="X17" s="118" t="str">
        <f t="shared" si="8"/>
        <v>×</v>
      </c>
      <c r="Y17" s="118" t="str">
        <f t="shared" si="9"/>
        <v>×</v>
      </c>
      <c r="Z17" s="118" t="str">
        <f t="shared" si="10"/>
        <v>×</v>
      </c>
      <c r="AA17" s="118" t="str">
        <f t="shared" si="11"/>
        <v>×</v>
      </c>
      <c r="AB17" s="118" t="str">
        <f t="shared" si="12"/>
        <v>×</v>
      </c>
      <c r="AC17" s="118" t="str">
        <f t="shared" si="13"/>
        <v>×</v>
      </c>
      <c r="AD17" s="118" t="str">
        <f t="shared" si="14"/>
        <v>×</v>
      </c>
      <c r="AE17" s="119"/>
    </row>
    <row r="18" spans="1:31" ht="26.25" customHeight="1">
      <c r="A18" s="79">
        <v>8</v>
      </c>
      <c r="B18" s="113" t="str">
        <f>IF('②名簿(8)'!$C$7="","",'②名簿(8)'!$C$7)</f>
        <v/>
      </c>
      <c r="C18" s="113" t="str">
        <f>IF('②名簿(8)'!$C$6="","",'②名簿(8)'!$C$6)</f>
        <v/>
      </c>
      <c r="D18" s="204" t="str">
        <f>IF(COUNTIF('②名簿(8)'!$H$11:$H$25,"乳児保育")&gt;0,"◯","")</f>
        <v/>
      </c>
      <c r="E18" s="205"/>
      <c r="F18" s="126" t="str">
        <f>IF(COUNTIF('②名簿(8)'!$H$11:$H$25,"幼児教育")&gt;0,"◯","")</f>
        <v/>
      </c>
      <c r="G18" s="145" t="str">
        <f>IF(COUNTIF('②名簿(8)'!$H$11:$H$25,"障害児保育")&gt;0,"◯","")</f>
        <v/>
      </c>
      <c r="H18" s="126" t="str">
        <f>IF(COUNTIF('②名簿(8)'!$H$11:$H$25,"食育・アレルギー対応")&gt;0,"◯","")</f>
        <v/>
      </c>
      <c r="I18" s="146" t="str">
        <f>IF(COUNTIF('②名簿(8)'!$H$11:$H$25,"保健衛生・安全対策")&gt;0,"◯","")</f>
        <v/>
      </c>
      <c r="J18" s="148" t="str">
        <f>IF(COUNTIF('②名簿(8)'!H$11:$H$25,"保護者支援・子育て支援")&gt;0,"◯","")</f>
        <v/>
      </c>
      <c r="K18" s="126" t="str">
        <f>IF(COUNTIF('②名簿(8)'!H$11:$H$25,"保育実践研修（H29～R1）")&gt;0,"◯","")</f>
        <v/>
      </c>
      <c r="L18" s="138" t="str">
        <f>IF(COUNTIF('②名簿(8)'!H$11:$H$25,"マネジメント研修（H29～R1）")&gt;0,"◯","")</f>
        <v/>
      </c>
      <c r="M18" s="118" t="str">
        <f>IF(COUNTIF('②名簿(8)'!$C$11:$C$25,"その他")&gt;0,"◯","")</f>
        <v/>
      </c>
      <c r="N18" s="114" t="str">
        <f>IF(COUNTIF('②名簿(8)'!$H$11:$H$25,"マネジメント研修")&gt;0,"◯","")</f>
        <v/>
      </c>
      <c r="O18" s="115">
        <f t="shared" si="0"/>
        <v>0</v>
      </c>
      <c r="P18" s="116">
        <f>'②名簿(1)'!I36</f>
        <v>0</v>
      </c>
      <c r="Q18" s="117">
        <f t="shared" si="1"/>
        <v>0</v>
      </c>
      <c r="R18" s="118" t="str">
        <f t="shared" si="2"/>
        <v>×</v>
      </c>
      <c r="S18" s="118" t="str">
        <f t="shared" si="3"/>
        <v>×</v>
      </c>
      <c r="T18" s="118" t="str">
        <f t="shared" si="4"/>
        <v>×</v>
      </c>
      <c r="U18" s="118" t="str">
        <f t="shared" si="5"/>
        <v>×</v>
      </c>
      <c r="V18" s="118" t="str">
        <f t="shared" si="6"/>
        <v>×</v>
      </c>
      <c r="W18" s="118" t="str">
        <f t="shared" si="7"/>
        <v>×</v>
      </c>
      <c r="X18" s="118" t="str">
        <f t="shared" si="8"/>
        <v>×</v>
      </c>
      <c r="Y18" s="118" t="str">
        <f t="shared" si="9"/>
        <v>×</v>
      </c>
      <c r="Z18" s="118" t="str">
        <f t="shared" si="10"/>
        <v>×</v>
      </c>
      <c r="AA18" s="118" t="str">
        <f t="shared" si="11"/>
        <v>×</v>
      </c>
      <c r="AB18" s="118" t="str">
        <f t="shared" si="12"/>
        <v>×</v>
      </c>
      <c r="AC18" s="118" t="str">
        <f t="shared" si="13"/>
        <v>×</v>
      </c>
      <c r="AD18" s="118" t="str">
        <f t="shared" si="14"/>
        <v>×</v>
      </c>
      <c r="AE18" s="119"/>
    </row>
    <row r="19" spans="1:31" ht="26.25" customHeight="1">
      <c r="A19" s="79">
        <v>9</v>
      </c>
      <c r="B19" s="113" t="str">
        <f>IF('②名簿(9)'!$C$7="","",'②名簿(9)'!$C$7)</f>
        <v/>
      </c>
      <c r="C19" s="113" t="str">
        <f>IF('②名簿(9)'!$C$6="","",'②名簿(9)'!$C$6)</f>
        <v/>
      </c>
      <c r="D19" s="204" t="str">
        <f>IF(COUNTIF('②名簿(9)'!$H$11:$H$25,"乳児保育")&gt;0,"◯","")</f>
        <v/>
      </c>
      <c r="E19" s="205"/>
      <c r="F19" s="126" t="str">
        <f>IF(COUNTIF('②名簿(9)'!$H$11:$H$25,"幼児教育")&gt;0,"◯","")</f>
        <v/>
      </c>
      <c r="G19" s="145" t="str">
        <f>IF(COUNTIF('②名簿(9)'!$H$11:$H$25,"障害児保育")&gt;0,"◯","")</f>
        <v/>
      </c>
      <c r="H19" s="126" t="str">
        <f>IF(COUNTIF('②名簿(9)'!$H$11:$H$25,"食育・アレルギー対応")&gt;0,"◯","")</f>
        <v/>
      </c>
      <c r="I19" s="146" t="str">
        <f>IF(COUNTIF('②名簿(9)'!$H$11:$H$25,"保健衛生・安全対策")&gt;0,"◯","")</f>
        <v/>
      </c>
      <c r="J19" s="148" t="str">
        <f>IF(COUNTIF('②名簿(9)'!H$11:$H$25,"保護者支援・子育て支援")&gt;0,"◯","")</f>
        <v/>
      </c>
      <c r="K19" s="126" t="str">
        <f>IF(COUNTIF('②名簿(9)'!H$11:$H$25,"保育実践研修（H29～R1）")&gt;0,"◯","")</f>
        <v/>
      </c>
      <c r="L19" s="138" t="str">
        <f>IF(COUNTIF('②名簿(9)'!H$11:$H$25,"マネジメント研修（H29～R1）")&gt;0,"◯","")</f>
        <v/>
      </c>
      <c r="M19" s="118" t="str">
        <f>IF(COUNTIF('②名簿(9)'!$C$11:$C$25,"その他")&gt;0,"◯","")</f>
        <v/>
      </c>
      <c r="N19" s="114" t="str">
        <f>IF(COUNTIF('②名簿(9)'!$H$11:$H$25,"マネジメント研修")&gt;0,"◯","")</f>
        <v/>
      </c>
      <c r="O19" s="115">
        <f t="shared" si="0"/>
        <v>0</v>
      </c>
      <c r="P19" s="116">
        <f>'②名簿(1)'!I38</f>
        <v>0</v>
      </c>
      <c r="Q19" s="117">
        <f t="shared" si="1"/>
        <v>0</v>
      </c>
      <c r="R19" s="118" t="str">
        <f t="shared" si="2"/>
        <v>×</v>
      </c>
      <c r="S19" s="118" t="str">
        <f t="shared" si="3"/>
        <v>×</v>
      </c>
      <c r="T19" s="118" t="str">
        <f t="shared" si="4"/>
        <v>×</v>
      </c>
      <c r="U19" s="118" t="str">
        <f t="shared" si="5"/>
        <v>×</v>
      </c>
      <c r="V19" s="118" t="str">
        <f t="shared" si="6"/>
        <v>×</v>
      </c>
      <c r="W19" s="118" t="str">
        <f t="shared" si="7"/>
        <v>×</v>
      </c>
      <c r="X19" s="118" t="str">
        <f t="shared" si="8"/>
        <v>×</v>
      </c>
      <c r="Y19" s="118" t="str">
        <f t="shared" si="9"/>
        <v>×</v>
      </c>
      <c r="Z19" s="118" t="str">
        <f t="shared" si="10"/>
        <v>×</v>
      </c>
      <c r="AA19" s="118" t="str">
        <f t="shared" si="11"/>
        <v>×</v>
      </c>
      <c r="AB19" s="118" t="str">
        <f t="shared" si="12"/>
        <v>×</v>
      </c>
      <c r="AC19" s="118" t="str">
        <f t="shared" si="13"/>
        <v>×</v>
      </c>
      <c r="AD19" s="118" t="str">
        <f t="shared" si="14"/>
        <v>×</v>
      </c>
      <c r="AE19" s="119"/>
    </row>
    <row r="20" spans="1:31" ht="26.25" customHeight="1">
      <c r="A20" s="79">
        <v>10</v>
      </c>
      <c r="B20" s="113" t="str">
        <f>IF('②名簿(10)'!$C$7="","",'②名簿(10)'!$C$7)</f>
        <v/>
      </c>
      <c r="C20" s="113" t="str">
        <f>IF('②名簿(10)'!$C$6="","",'②名簿(10)'!$C$6)</f>
        <v/>
      </c>
      <c r="D20" s="204" t="str">
        <f>IF(COUNTIF('②名簿(10)'!$H$11:$H$25,"乳児保育")&gt;0,"◯","")</f>
        <v/>
      </c>
      <c r="E20" s="205"/>
      <c r="F20" s="126" t="str">
        <f>IF(COUNTIF('②名簿(10)'!$H$11:$H$25,"幼児教育")&gt;0,"◯","")</f>
        <v/>
      </c>
      <c r="G20" s="145" t="str">
        <f>IF(COUNTIF('②名簿(10)'!$H$11:$H$25,"障害児保育")&gt;0,"◯","")</f>
        <v/>
      </c>
      <c r="H20" s="126" t="str">
        <f>IF(COUNTIF('②名簿(10)'!$H$11:$H$25,"食育・アレルギー対応")&gt;0,"◯","")</f>
        <v/>
      </c>
      <c r="I20" s="146" t="str">
        <f>IF(COUNTIF('②名簿(10)'!$H$11:$H$25,"保健衛生・安全対策")&gt;0,"◯","")</f>
        <v/>
      </c>
      <c r="J20" s="148" t="str">
        <f>IF(COUNTIF('②名簿(10)'!H$11:$H$25,"保護者支援・子育て支援")&gt;0,"◯","")</f>
        <v/>
      </c>
      <c r="K20" s="126" t="str">
        <f>IF(COUNTIF('②名簿(10)'!H$11:$H$25,"保育実践研修（H29～R1）")&gt;0,"◯","")</f>
        <v/>
      </c>
      <c r="L20" s="138" t="str">
        <f>IF(COUNTIF('②名簿(10)'!H$11:$H$25,"マネジメント研修（H29～R1）")&gt;0,"◯","")</f>
        <v/>
      </c>
      <c r="M20" s="118" t="str">
        <f>IF(COUNTIF('②名簿(10)'!$C$11:$C$25,"その他")&gt;0,"◯","")</f>
        <v/>
      </c>
      <c r="N20" s="114" t="str">
        <f>IF(COUNTIF('②名簿(10)'!$H$11:$H$25,"マネジメント研修")&gt;0,"◯","")</f>
        <v/>
      </c>
      <c r="O20" s="115">
        <f t="shared" si="0"/>
        <v>0</v>
      </c>
      <c r="P20" s="116">
        <f>'②名簿(1)'!I39</f>
        <v>0</v>
      </c>
      <c r="Q20" s="117">
        <f t="shared" si="1"/>
        <v>0</v>
      </c>
      <c r="R20" s="118" t="str">
        <f t="shared" si="2"/>
        <v>×</v>
      </c>
      <c r="S20" s="118" t="str">
        <f t="shared" si="3"/>
        <v>×</v>
      </c>
      <c r="T20" s="118" t="str">
        <f t="shared" si="4"/>
        <v>×</v>
      </c>
      <c r="U20" s="118" t="str">
        <f t="shared" si="5"/>
        <v>×</v>
      </c>
      <c r="V20" s="118" t="str">
        <f t="shared" si="6"/>
        <v>×</v>
      </c>
      <c r="W20" s="118" t="str">
        <f t="shared" si="7"/>
        <v>×</v>
      </c>
      <c r="X20" s="118" t="str">
        <f t="shared" si="8"/>
        <v>×</v>
      </c>
      <c r="Y20" s="118" t="str">
        <f t="shared" si="9"/>
        <v>×</v>
      </c>
      <c r="Z20" s="118" t="str">
        <f t="shared" si="10"/>
        <v>×</v>
      </c>
      <c r="AA20" s="118" t="str">
        <f t="shared" si="11"/>
        <v>×</v>
      </c>
      <c r="AB20" s="118" t="str">
        <f t="shared" si="12"/>
        <v>×</v>
      </c>
      <c r="AC20" s="118" t="str">
        <f t="shared" si="13"/>
        <v>×</v>
      </c>
      <c r="AD20" s="118" t="str">
        <f t="shared" si="14"/>
        <v>×</v>
      </c>
      <c r="AE20" s="119"/>
    </row>
    <row r="21" spans="1:31" ht="26.25" customHeight="1">
      <c r="A21" s="79">
        <v>11</v>
      </c>
      <c r="B21" s="113" t="str">
        <f>IF('②名簿(11)'!$C$7="","",'②名簿(11)'!$C$7)</f>
        <v/>
      </c>
      <c r="C21" s="113" t="str">
        <f>IF('②名簿(11)'!$C$6="","",'②名簿(11)'!$C$6)</f>
        <v/>
      </c>
      <c r="D21" s="204" t="str">
        <f>IF(COUNTIF('②名簿(11)'!$H$11:$H$25,"乳児保育")&gt;0,"◯","")</f>
        <v/>
      </c>
      <c r="E21" s="205"/>
      <c r="F21" s="126" t="str">
        <f>IF(COUNTIF('②名簿(11)'!$H$11:$H$25,"幼児教育")&gt;0,"◯","")</f>
        <v/>
      </c>
      <c r="G21" s="145" t="str">
        <f>IF(COUNTIF('②名簿(11)'!$H$11:$H$25,"障害児保育")&gt;0,"◯","")</f>
        <v/>
      </c>
      <c r="H21" s="126" t="str">
        <f>IF(COUNTIF('②名簿(11)'!$H$11:$H$25,"食育・アレルギー対応")&gt;0,"◯","")</f>
        <v/>
      </c>
      <c r="I21" s="146" t="str">
        <f>IF(COUNTIF('②名簿(11)'!$H$11:$H$25,"保健衛生・安全対策")&gt;0,"◯","")</f>
        <v/>
      </c>
      <c r="J21" s="148" t="str">
        <f>IF(COUNTIF('②名簿(11)'!H$11:$H$25,"保護者支援・子育て支援")&gt;0,"◯","")</f>
        <v/>
      </c>
      <c r="K21" s="126" t="str">
        <f>IF(COUNTIF('②名簿(11)'!H$11:$H$25,"保育実践研修（H29～R1）")&gt;0,"◯","")</f>
        <v/>
      </c>
      <c r="L21" s="138" t="str">
        <f>IF(COUNTIF('②名簿(11)'!H$11:$H$25,"マネジメント研修（H29～R1）")&gt;0,"◯","")</f>
        <v/>
      </c>
      <c r="M21" s="118" t="str">
        <f>IF(COUNTIF('②名簿(11)'!$C$11:$C$25,"その他")&gt;0,"◯","")</f>
        <v/>
      </c>
      <c r="N21" s="114" t="str">
        <f>IF(COUNTIF('②名簿(11)'!$H$11:$H$25,"マネジメント研修")&gt;0,"◯","")</f>
        <v/>
      </c>
      <c r="O21" s="115">
        <f t="shared" si="0"/>
        <v>0</v>
      </c>
      <c r="P21" s="116">
        <f>'②名簿(1)'!I40</f>
        <v>0</v>
      </c>
      <c r="Q21" s="117">
        <f t="shared" si="1"/>
        <v>0</v>
      </c>
      <c r="R21" s="118" t="str">
        <f t="shared" si="2"/>
        <v>×</v>
      </c>
      <c r="S21" s="118" t="str">
        <f t="shared" si="3"/>
        <v>×</v>
      </c>
      <c r="T21" s="118" t="str">
        <f t="shared" si="4"/>
        <v>×</v>
      </c>
      <c r="U21" s="118" t="str">
        <f t="shared" si="5"/>
        <v>×</v>
      </c>
      <c r="V21" s="118" t="str">
        <f t="shared" si="6"/>
        <v>×</v>
      </c>
      <c r="W21" s="118" t="str">
        <f t="shared" si="7"/>
        <v>×</v>
      </c>
      <c r="X21" s="118" t="str">
        <f t="shared" si="8"/>
        <v>×</v>
      </c>
      <c r="Y21" s="118" t="str">
        <f t="shared" si="9"/>
        <v>×</v>
      </c>
      <c r="Z21" s="118" t="str">
        <f t="shared" si="10"/>
        <v>×</v>
      </c>
      <c r="AA21" s="118" t="str">
        <f t="shared" si="11"/>
        <v>×</v>
      </c>
      <c r="AB21" s="118" t="str">
        <f t="shared" si="12"/>
        <v>×</v>
      </c>
      <c r="AC21" s="118" t="str">
        <f t="shared" si="13"/>
        <v>×</v>
      </c>
      <c r="AD21" s="118" t="str">
        <f t="shared" si="14"/>
        <v>×</v>
      </c>
      <c r="AE21" s="119"/>
    </row>
    <row r="22" spans="1:31" ht="26.25" customHeight="1">
      <c r="A22" s="79">
        <v>12</v>
      </c>
      <c r="B22" s="113" t="str">
        <f>IF('②名簿(12)'!$C$7="","",'②名簿(12)'!$C$7)</f>
        <v/>
      </c>
      <c r="C22" s="113" t="str">
        <f>IF('②名簿(12)'!$C$6="","",'②名簿(12)'!$C$6)</f>
        <v/>
      </c>
      <c r="D22" s="204" t="str">
        <f>IF(COUNTIF('②名簿(12)'!$H$11:$H$25,"乳児保育")&gt;0,"◯","")</f>
        <v/>
      </c>
      <c r="E22" s="205"/>
      <c r="F22" s="126" t="str">
        <f>IF(COUNTIF('②名簿(12)'!$H$11:$H$25,"幼児教育")&gt;0,"◯","")</f>
        <v/>
      </c>
      <c r="G22" s="145" t="str">
        <f>IF(COUNTIF('②名簿(12)'!$H$11:$H$25,"障害児保育")&gt;0,"◯","")</f>
        <v/>
      </c>
      <c r="H22" s="126" t="str">
        <f>IF(COUNTIF('②名簿(12)'!$H$11:$H$25,"食育・アレルギー対応")&gt;0,"◯","")</f>
        <v/>
      </c>
      <c r="I22" s="146" t="str">
        <f>IF(COUNTIF('②名簿(12)'!$H$11:$H$25,"保健衛生・安全対策")&gt;0,"◯","")</f>
        <v/>
      </c>
      <c r="J22" s="148" t="str">
        <f>IF(COUNTIF('②名簿(12)'!H$11:$H$25,"保護者支援・子育て支援")&gt;0,"◯","")</f>
        <v/>
      </c>
      <c r="K22" s="126" t="str">
        <f>IF(COUNTIF('②名簿(12)'!H$11:$H$25,"保育実践研修（H29～R1）")&gt;0,"◯","")</f>
        <v/>
      </c>
      <c r="L22" s="138" t="str">
        <f>IF(COUNTIF('②名簿(12)'!H$11:$H$25,"マネジメント研修（H29～R1）")&gt;0,"◯","")</f>
        <v/>
      </c>
      <c r="M22" s="118" t="str">
        <f>IF(COUNTIF('②名簿(12)'!$C$11:$C$25,"その他")&gt;0,"◯","")</f>
        <v/>
      </c>
      <c r="N22" s="114" t="str">
        <f>IF(COUNTIF('②名簿(12)'!$H$11:$H$25,"マネジメント研修")&gt;0,"◯","")</f>
        <v/>
      </c>
      <c r="O22" s="115">
        <f t="shared" si="0"/>
        <v>0</v>
      </c>
      <c r="P22" s="116">
        <f>'②名簿(1)'!I41</f>
        <v>0</v>
      </c>
      <c r="Q22" s="117">
        <f t="shared" si="1"/>
        <v>0</v>
      </c>
      <c r="R22" s="118" t="str">
        <f t="shared" si="2"/>
        <v>×</v>
      </c>
      <c r="S22" s="118" t="str">
        <f t="shared" si="3"/>
        <v>×</v>
      </c>
      <c r="T22" s="118" t="str">
        <f t="shared" si="4"/>
        <v>×</v>
      </c>
      <c r="U22" s="118" t="str">
        <f t="shared" si="5"/>
        <v>×</v>
      </c>
      <c r="V22" s="118" t="str">
        <f t="shared" si="6"/>
        <v>×</v>
      </c>
      <c r="W22" s="118" t="str">
        <f t="shared" si="7"/>
        <v>×</v>
      </c>
      <c r="X22" s="118" t="str">
        <f t="shared" si="8"/>
        <v>×</v>
      </c>
      <c r="Y22" s="118" t="str">
        <f t="shared" si="9"/>
        <v>×</v>
      </c>
      <c r="Z22" s="118" t="str">
        <f t="shared" si="10"/>
        <v>×</v>
      </c>
      <c r="AA22" s="118" t="str">
        <f t="shared" si="11"/>
        <v>×</v>
      </c>
      <c r="AB22" s="118" t="str">
        <f t="shared" si="12"/>
        <v>×</v>
      </c>
      <c r="AC22" s="118" t="str">
        <f t="shared" si="13"/>
        <v>×</v>
      </c>
      <c r="AD22" s="118" t="str">
        <f t="shared" si="14"/>
        <v>×</v>
      </c>
      <c r="AE22" s="119"/>
    </row>
    <row r="23" spans="1:31" ht="26.25" customHeight="1">
      <c r="A23" s="79">
        <v>13</v>
      </c>
      <c r="B23" s="113" t="str">
        <f>IF('②名簿(13)'!$C$7="","",'②名簿(13)'!$C$7)</f>
        <v/>
      </c>
      <c r="C23" s="113" t="str">
        <f>IF('②名簿(13)'!$C$6="","",'②名簿(13)'!$C$6)</f>
        <v/>
      </c>
      <c r="D23" s="204" t="str">
        <f>IF(COUNTIF('②名簿(13)'!$H$11:$H$25,"乳児保育")&gt;0,"◯","")</f>
        <v/>
      </c>
      <c r="E23" s="205"/>
      <c r="F23" s="126" t="str">
        <f>IF(COUNTIF('②名簿(13)'!$H$11:$H$25,"幼児教育")&gt;0,"◯","")</f>
        <v/>
      </c>
      <c r="G23" s="145" t="str">
        <f>IF(COUNTIF('②名簿(13)'!$H$11:$H$25,"障害児保育")&gt;0,"◯","")</f>
        <v/>
      </c>
      <c r="H23" s="126" t="str">
        <f>IF(COUNTIF('②名簿(13)'!$H$11:$H$25,"食育・アレルギー対応")&gt;0,"◯","")</f>
        <v/>
      </c>
      <c r="I23" s="146" t="str">
        <f>IF(COUNTIF('②名簿(13)'!$H$11:$H$25,"保健衛生・安全対策")&gt;0,"◯","")</f>
        <v/>
      </c>
      <c r="J23" s="148" t="str">
        <f>IF(COUNTIF('②名簿(13)'!H$11:$H$25,"保護者支援・子育て支援")&gt;0,"◯","")</f>
        <v/>
      </c>
      <c r="K23" s="126" t="str">
        <f>IF(COUNTIF('②名簿(13)'!H$11:$H$25,"保育実践研修（H29～R1）")&gt;0,"◯","")</f>
        <v/>
      </c>
      <c r="L23" s="138" t="str">
        <f>IF(COUNTIF('②名簿(13)'!H$11:$H$25,"マネジメント研修（H29～R1）")&gt;0,"◯","")</f>
        <v/>
      </c>
      <c r="M23" s="118" t="str">
        <f>IF(COUNTIF('②名簿(13)'!$C$11:$C$25,"その他")&gt;0,"◯","")</f>
        <v/>
      </c>
      <c r="N23" s="114" t="str">
        <f>IF(COUNTIF('②名簿(13)'!$H$11:$H$25,"マネジメント研修")&gt;0,"◯","")</f>
        <v/>
      </c>
      <c r="O23" s="115">
        <f t="shared" si="0"/>
        <v>0</v>
      </c>
      <c r="P23" s="116">
        <f>'②名簿(1)'!I42</f>
        <v>0</v>
      </c>
      <c r="Q23" s="117">
        <f t="shared" si="1"/>
        <v>0</v>
      </c>
      <c r="R23" s="118" t="str">
        <f t="shared" si="2"/>
        <v>×</v>
      </c>
      <c r="S23" s="118" t="str">
        <f t="shared" si="3"/>
        <v>×</v>
      </c>
      <c r="T23" s="118" t="str">
        <f t="shared" si="4"/>
        <v>×</v>
      </c>
      <c r="U23" s="118" t="str">
        <f t="shared" si="5"/>
        <v>×</v>
      </c>
      <c r="V23" s="118" t="str">
        <f t="shared" si="6"/>
        <v>×</v>
      </c>
      <c r="W23" s="118" t="str">
        <f t="shared" si="7"/>
        <v>×</v>
      </c>
      <c r="X23" s="118" t="str">
        <f t="shared" si="8"/>
        <v>×</v>
      </c>
      <c r="Y23" s="118" t="str">
        <f t="shared" si="9"/>
        <v>×</v>
      </c>
      <c r="Z23" s="118" t="str">
        <f t="shared" si="10"/>
        <v>×</v>
      </c>
      <c r="AA23" s="118" t="str">
        <f t="shared" si="11"/>
        <v>×</v>
      </c>
      <c r="AB23" s="118" t="str">
        <f t="shared" si="12"/>
        <v>×</v>
      </c>
      <c r="AC23" s="118" t="str">
        <f t="shared" si="13"/>
        <v>×</v>
      </c>
      <c r="AD23" s="118" t="str">
        <f t="shared" si="14"/>
        <v>×</v>
      </c>
      <c r="AE23" s="119"/>
    </row>
    <row r="24" spans="1:31" ht="26.25" customHeight="1">
      <c r="A24" s="79">
        <v>14</v>
      </c>
      <c r="B24" s="113" t="str">
        <f>IF('②名簿(14)'!$C$7="","",'②名簿(14)'!$C$7)</f>
        <v/>
      </c>
      <c r="C24" s="113" t="str">
        <f>IF('②名簿(14)'!$C$6="","",'②名簿(14)'!$C$6)</f>
        <v/>
      </c>
      <c r="D24" s="204" t="str">
        <f>IF(COUNTIF('②名簿(14)'!$H$11:$H$25,"乳児保育")&gt;0,"◯","")</f>
        <v/>
      </c>
      <c r="E24" s="205"/>
      <c r="F24" s="126" t="str">
        <f>IF(COUNTIF('②名簿(14)'!$H$11:$H$25,"幼児教育")&gt;0,"◯","")</f>
        <v/>
      </c>
      <c r="G24" s="145" t="str">
        <f>IF(COUNTIF('②名簿(14)'!$H$11:$H$25,"障害児保育")&gt;0,"◯","")</f>
        <v/>
      </c>
      <c r="H24" s="126" t="str">
        <f>IF(COUNTIF('②名簿(14)'!$H$11:$H$25,"食育・アレルギー対応")&gt;0,"◯","")</f>
        <v/>
      </c>
      <c r="I24" s="146" t="str">
        <f>IF(COUNTIF('②名簿(14)'!$H$11:$H$25,"保健衛生・安全対策")&gt;0,"◯","")</f>
        <v/>
      </c>
      <c r="J24" s="148" t="str">
        <f>IF(COUNTIF('②名簿(14)'!H$11:$H$25,"保護者支援・子育て支援")&gt;0,"◯","")</f>
        <v/>
      </c>
      <c r="K24" s="126" t="str">
        <f>IF(COUNTIF('②名簿(14)'!H$11:$H$25,"保育実践研修（H29～R1）")&gt;0,"◯","")</f>
        <v/>
      </c>
      <c r="L24" s="138" t="str">
        <f>IF(COUNTIF('②名簿(14)'!H$11:$H$25,"マネジメント研修（H29～R1）")&gt;0,"◯","")</f>
        <v/>
      </c>
      <c r="M24" s="118" t="str">
        <f>IF(COUNTIF('②名簿(14)'!$C$11:$C$25,"その他")&gt;0,"◯","")</f>
        <v/>
      </c>
      <c r="N24" s="114" t="str">
        <f>IF(COUNTIF('②名簿(14)'!$H$11:$H$25,"マネジメント研修")&gt;0,"◯","")</f>
        <v/>
      </c>
      <c r="O24" s="115">
        <f t="shared" si="0"/>
        <v>0</v>
      </c>
      <c r="P24" s="116">
        <f>'②名簿(1)'!I43</f>
        <v>0</v>
      </c>
      <c r="Q24" s="117">
        <f t="shared" si="1"/>
        <v>0</v>
      </c>
      <c r="R24" s="118" t="str">
        <f t="shared" si="2"/>
        <v>×</v>
      </c>
      <c r="S24" s="118" t="str">
        <f t="shared" si="3"/>
        <v>×</v>
      </c>
      <c r="T24" s="118" t="str">
        <f t="shared" si="4"/>
        <v>×</v>
      </c>
      <c r="U24" s="118" t="str">
        <f t="shared" si="5"/>
        <v>×</v>
      </c>
      <c r="V24" s="118" t="str">
        <f t="shared" si="6"/>
        <v>×</v>
      </c>
      <c r="W24" s="118" t="str">
        <f t="shared" si="7"/>
        <v>×</v>
      </c>
      <c r="X24" s="118" t="str">
        <f t="shared" si="8"/>
        <v>×</v>
      </c>
      <c r="Y24" s="118" t="str">
        <f t="shared" si="9"/>
        <v>×</v>
      </c>
      <c r="Z24" s="118" t="str">
        <f t="shared" si="10"/>
        <v>×</v>
      </c>
      <c r="AA24" s="118" t="str">
        <f t="shared" si="11"/>
        <v>×</v>
      </c>
      <c r="AB24" s="118" t="str">
        <f t="shared" si="12"/>
        <v>×</v>
      </c>
      <c r="AC24" s="118" t="str">
        <f t="shared" si="13"/>
        <v>×</v>
      </c>
      <c r="AD24" s="118" t="str">
        <f t="shared" si="14"/>
        <v>×</v>
      </c>
      <c r="AE24" s="119"/>
    </row>
    <row r="25" spans="1:31" ht="26.25" customHeight="1">
      <c r="A25" s="79">
        <v>15</v>
      </c>
      <c r="B25" s="113" t="str">
        <f>IF('②名簿(15)'!$C$7="","",'②名簿(15)'!$C$7)</f>
        <v/>
      </c>
      <c r="C25" s="113" t="str">
        <f>IF('②名簿(15)'!$C$6="","",'②名簿(15)'!$C$6)</f>
        <v/>
      </c>
      <c r="D25" s="204" t="str">
        <f>IF(COUNTIF('②名簿(15)'!$H$11:$H$25,"乳児保育")&gt;0,"◯","")</f>
        <v/>
      </c>
      <c r="E25" s="205"/>
      <c r="F25" s="126" t="str">
        <f>IF(COUNTIF('②名簿(15)'!$H$11:$H$25,"幼児教育")&gt;0,"◯","")</f>
        <v/>
      </c>
      <c r="G25" s="145" t="str">
        <f>IF(COUNTIF('②名簿(15)'!$H$11:$H$25,"障害児保育")&gt;0,"◯","")</f>
        <v/>
      </c>
      <c r="H25" s="126" t="str">
        <f>IF(COUNTIF('②名簿(15)'!$H$11:$H$25,"食育・アレルギー対応")&gt;0,"◯","")</f>
        <v/>
      </c>
      <c r="I25" s="146" t="str">
        <f>IF(COUNTIF('②名簿(15)'!$H$11:$H$25,"保健衛生・安全対策")&gt;0,"◯","")</f>
        <v/>
      </c>
      <c r="J25" s="148" t="str">
        <f>IF(COUNTIF('②名簿(15)'!H$11:$H$25,"保護者支援・子育て支援")&gt;0,"◯","")</f>
        <v/>
      </c>
      <c r="K25" s="126" t="str">
        <f>IF(COUNTIF('②名簿(15)'!H$11:$H$25,"保育実践研修（H29～R1）")&gt;0,"◯","")</f>
        <v/>
      </c>
      <c r="L25" s="138" t="str">
        <f>IF(COUNTIF('②名簿(15)'!H$11:$H$25,"マネジメント研修（H29～R1）")&gt;0,"◯","")</f>
        <v/>
      </c>
      <c r="M25" s="118" t="str">
        <f>IF(COUNTIF('②名簿(15)'!$C$11:$C$25,"その他")&gt;0,"◯","")</f>
        <v/>
      </c>
      <c r="N25" s="114" t="str">
        <f>IF(COUNTIF('②名簿(15)'!$H$11:$H$25,"マネジメント研修")&gt;0,"◯","")</f>
        <v/>
      </c>
      <c r="O25" s="115">
        <f t="shared" si="0"/>
        <v>0</v>
      </c>
      <c r="P25" s="116">
        <f>'②名簿(1)'!I44</f>
        <v>0</v>
      </c>
      <c r="Q25" s="117">
        <f t="shared" si="1"/>
        <v>0</v>
      </c>
      <c r="R25" s="118" t="str">
        <f t="shared" si="2"/>
        <v>×</v>
      </c>
      <c r="S25" s="118" t="str">
        <f t="shared" si="3"/>
        <v>×</v>
      </c>
      <c r="T25" s="118" t="str">
        <f t="shared" si="4"/>
        <v>×</v>
      </c>
      <c r="U25" s="118" t="str">
        <f t="shared" si="5"/>
        <v>×</v>
      </c>
      <c r="V25" s="118" t="str">
        <f t="shared" si="6"/>
        <v>×</v>
      </c>
      <c r="W25" s="118" t="str">
        <f t="shared" si="7"/>
        <v>×</v>
      </c>
      <c r="X25" s="118" t="str">
        <f t="shared" si="8"/>
        <v>×</v>
      </c>
      <c r="Y25" s="118" t="str">
        <f t="shared" si="9"/>
        <v>×</v>
      </c>
      <c r="Z25" s="118" t="str">
        <f t="shared" si="10"/>
        <v>×</v>
      </c>
      <c r="AA25" s="118" t="str">
        <f t="shared" si="11"/>
        <v>×</v>
      </c>
      <c r="AB25" s="118" t="str">
        <f t="shared" si="12"/>
        <v>×</v>
      </c>
      <c r="AC25" s="118" t="str">
        <f t="shared" si="13"/>
        <v>×</v>
      </c>
      <c r="AD25" s="118" t="str">
        <f t="shared" si="14"/>
        <v>×</v>
      </c>
      <c r="AE25" s="119"/>
    </row>
    <row r="26" spans="1:31" ht="26.25" customHeight="1">
      <c r="A26" s="79">
        <v>16</v>
      </c>
      <c r="B26" s="113" t="str">
        <f>IF('②名簿(16)'!$C$7="","",'②名簿(16)'!$C$7)</f>
        <v/>
      </c>
      <c r="C26" s="113" t="str">
        <f>IF('②名簿(16)'!$C$6="","",'②名簿(16)'!$C$6)</f>
        <v/>
      </c>
      <c r="D26" s="204" t="str">
        <f>IF(COUNTIF('②名簿(16)'!$H$11:$H$25,"乳児保育")&gt;0,"◯","")</f>
        <v/>
      </c>
      <c r="E26" s="205"/>
      <c r="F26" s="126" t="str">
        <f>IF(COUNTIF('②名簿(16)'!$H$11:$H$25,"幼児教育")&gt;0,"◯","")</f>
        <v/>
      </c>
      <c r="G26" s="145" t="str">
        <f>IF(COUNTIF('②名簿(16)'!$H$11:$H$25,"障害児保育")&gt;0,"◯","")</f>
        <v/>
      </c>
      <c r="H26" s="126" t="str">
        <f>IF(COUNTIF('②名簿(16)'!$H$11:$H$25,"食育・アレルギー対応")&gt;0,"◯","")</f>
        <v/>
      </c>
      <c r="I26" s="146" t="str">
        <f>IF(COUNTIF('②名簿(16)'!$H$11:$H$25,"保健衛生・安全対策")&gt;0,"◯","")</f>
        <v/>
      </c>
      <c r="J26" s="148" t="str">
        <f>IF(COUNTIF('②名簿(16)'!H$11:$H$25,"保護者支援・子育て支援")&gt;0,"◯","")</f>
        <v/>
      </c>
      <c r="K26" s="126" t="str">
        <f>IF(COUNTIF('②名簿(16)'!H$11:$H$25,"保育実践研修（H29～R1）")&gt;0,"◯","")</f>
        <v/>
      </c>
      <c r="L26" s="138" t="str">
        <f>IF(COUNTIF('②名簿(16)'!H$11:$H$25,"マネジメント研修（H29～R1）")&gt;0,"◯","")</f>
        <v/>
      </c>
      <c r="M26" s="118" t="str">
        <f>IF(COUNTIF('②名簿(16)'!$C$11:$C$25,"その他")&gt;0,"◯","")</f>
        <v/>
      </c>
      <c r="N26" s="114" t="str">
        <f>IF(COUNTIF('②名簿(16)'!$H$11:$H$25,"マネジメント研修")&gt;0,"◯","")</f>
        <v/>
      </c>
      <c r="O26" s="115">
        <f t="shared" si="0"/>
        <v>0</v>
      </c>
      <c r="P26" s="116">
        <f>'②名簿(1)'!I45</f>
        <v>0</v>
      </c>
      <c r="Q26" s="117">
        <f t="shared" si="1"/>
        <v>0</v>
      </c>
      <c r="R26" s="118" t="str">
        <f t="shared" si="2"/>
        <v>×</v>
      </c>
      <c r="S26" s="118" t="str">
        <f t="shared" si="3"/>
        <v>×</v>
      </c>
      <c r="T26" s="118" t="str">
        <f t="shared" si="4"/>
        <v>×</v>
      </c>
      <c r="U26" s="118" t="str">
        <f t="shared" si="5"/>
        <v>×</v>
      </c>
      <c r="V26" s="118" t="str">
        <f t="shared" si="6"/>
        <v>×</v>
      </c>
      <c r="W26" s="118" t="str">
        <f t="shared" si="7"/>
        <v>×</v>
      </c>
      <c r="X26" s="118" t="str">
        <f t="shared" si="8"/>
        <v>×</v>
      </c>
      <c r="Y26" s="118" t="str">
        <f t="shared" si="9"/>
        <v>×</v>
      </c>
      <c r="Z26" s="118" t="str">
        <f t="shared" si="10"/>
        <v>×</v>
      </c>
      <c r="AA26" s="118" t="str">
        <f t="shared" si="11"/>
        <v>×</v>
      </c>
      <c r="AB26" s="118" t="str">
        <f t="shared" si="12"/>
        <v>×</v>
      </c>
      <c r="AC26" s="118" t="str">
        <f t="shared" si="13"/>
        <v>×</v>
      </c>
      <c r="AD26" s="118" t="str">
        <f t="shared" si="14"/>
        <v>×</v>
      </c>
      <c r="AE26" s="119"/>
    </row>
    <row r="27" spans="1:31" ht="26.25" customHeight="1">
      <c r="A27" s="79">
        <v>17</v>
      </c>
      <c r="B27" s="113" t="str">
        <f>IF('②名簿(17)'!$C$7="","",'②名簿(17)'!$C$7)</f>
        <v/>
      </c>
      <c r="C27" s="113" t="str">
        <f>IF('②名簿(17)'!$C$6="","",'②名簿(17)'!$C$6)</f>
        <v/>
      </c>
      <c r="D27" s="204" t="str">
        <f>IF(COUNTIF('②名簿(17)'!$H$11:$H$25,"乳児保育")&gt;0,"◯","")</f>
        <v/>
      </c>
      <c r="E27" s="205"/>
      <c r="F27" s="126" t="str">
        <f>IF(COUNTIF('②名簿(17)'!$H$11:$H$25,"幼児教育")&gt;0,"◯","")</f>
        <v/>
      </c>
      <c r="G27" s="145" t="str">
        <f>IF(COUNTIF('②名簿(17)'!$H$11:$H$25,"障害児保育")&gt;0,"◯","")</f>
        <v/>
      </c>
      <c r="H27" s="126" t="str">
        <f>IF(COUNTIF('②名簿(17)'!$H$11:$H$25,"食育・アレルギー対応")&gt;0,"◯","")</f>
        <v/>
      </c>
      <c r="I27" s="146" t="str">
        <f>IF(COUNTIF('②名簿(17)'!$H$11:$H$25,"保健衛生・安全対策")&gt;0,"◯","")</f>
        <v/>
      </c>
      <c r="J27" s="148" t="str">
        <f>IF(COUNTIF('②名簿(17)'!H$11:$H$25,"保護者支援・子育て支援")&gt;0,"◯","")</f>
        <v/>
      </c>
      <c r="K27" s="126" t="str">
        <f>IF(COUNTIF('②名簿(17)'!H$11:$H$25,"保育実践研修（H29～R1）")&gt;0,"◯","")</f>
        <v/>
      </c>
      <c r="L27" s="138" t="str">
        <f>IF(COUNTIF('②名簿(17)'!H$11:$H$25,"マネジメント研修（H29～R1）")&gt;0,"◯","")</f>
        <v/>
      </c>
      <c r="M27" s="118" t="str">
        <f>IF(COUNTIF('②名簿(17)'!$C$11:$C$25,"その他")&gt;0,"◯","")</f>
        <v/>
      </c>
      <c r="N27" s="114" t="str">
        <f>IF(COUNTIF('②名簿(17)'!$H$11:$H$25,"マネジメント研修")&gt;0,"◯","")</f>
        <v/>
      </c>
      <c r="O27" s="115">
        <f t="shared" si="0"/>
        <v>0</v>
      </c>
      <c r="P27" s="116">
        <f>'②名簿(1)'!I46</f>
        <v>0</v>
      </c>
      <c r="Q27" s="117">
        <f t="shared" si="1"/>
        <v>0</v>
      </c>
      <c r="R27" s="118" t="str">
        <f t="shared" si="2"/>
        <v>×</v>
      </c>
      <c r="S27" s="118" t="str">
        <f t="shared" si="3"/>
        <v>×</v>
      </c>
      <c r="T27" s="118" t="str">
        <f t="shared" si="4"/>
        <v>×</v>
      </c>
      <c r="U27" s="118" t="str">
        <f t="shared" si="5"/>
        <v>×</v>
      </c>
      <c r="V27" s="118" t="str">
        <f t="shared" si="6"/>
        <v>×</v>
      </c>
      <c r="W27" s="118" t="str">
        <f t="shared" si="7"/>
        <v>×</v>
      </c>
      <c r="X27" s="118" t="str">
        <f t="shared" si="8"/>
        <v>×</v>
      </c>
      <c r="Y27" s="118" t="str">
        <f t="shared" si="9"/>
        <v>×</v>
      </c>
      <c r="Z27" s="118" t="str">
        <f t="shared" si="10"/>
        <v>×</v>
      </c>
      <c r="AA27" s="118" t="str">
        <f t="shared" si="11"/>
        <v>×</v>
      </c>
      <c r="AB27" s="118" t="str">
        <f t="shared" si="12"/>
        <v>×</v>
      </c>
      <c r="AC27" s="118" t="str">
        <f t="shared" si="13"/>
        <v>×</v>
      </c>
      <c r="AD27" s="118" t="str">
        <f t="shared" si="14"/>
        <v>×</v>
      </c>
      <c r="AE27" s="119"/>
    </row>
    <row r="28" spans="1:31" ht="26.25" customHeight="1">
      <c r="A28" s="79">
        <v>18</v>
      </c>
      <c r="B28" s="113" t="str">
        <f>IF('②名簿(18)'!$C$7="","",'②名簿(18)'!$C$7)</f>
        <v/>
      </c>
      <c r="C28" s="113" t="str">
        <f>IF('②名簿(18)'!$C$6="","",'②名簿(18)'!$C$6)</f>
        <v/>
      </c>
      <c r="D28" s="204" t="str">
        <f>IF(COUNTIF('②名簿(18)'!$H$11:$H$25,"乳児保育")&gt;0,"◯","")</f>
        <v/>
      </c>
      <c r="E28" s="205"/>
      <c r="F28" s="126" t="str">
        <f>IF(COUNTIF('②名簿(18)'!$H$11:$H$25,"幼児教育")&gt;0,"◯","")</f>
        <v/>
      </c>
      <c r="G28" s="145" t="str">
        <f>IF(COUNTIF('②名簿(18)'!$H$11:$H$25,"障害児保育")&gt;0,"◯","")</f>
        <v/>
      </c>
      <c r="H28" s="126" t="str">
        <f>IF(COUNTIF('②名簿(18)'!$H$11:$H$25,"食育・アレルギー対応")&gt;0,"◯","")</f>
        <v/>
      </c>
      <c r="I28" s="146" t="str">
        <f>IF(COUNTIF('②名簿(18)'!$H$11:$H$25,"保健衛生・安全対策")&gt;0,"◯","")</f>
        <v/>
      </c>
      <c r="J28" s="148" t="str">
        <f>IF(COUNTIF('②名簿(18)'!H$11:$H$25,"保護者支援・子育て支援")&gt;0,"◯","")</f>
        <v/>
      </c>
      <c r="K28" s="126" t="str">
        <f>IF(COUNTIF('②名簿(18)'!H$11:$H$25,"保育実践研修（H29～R1）")&gt;0,"◯","")</f>
        <v/>
      </c>
      <c r="L28" s="138" t="str">
        <f>IF(COUNTIF('②名簿(18)'!H$11:$H$25,"マネジメント研修（H29～R1）")&gt;0,"◯","")</f>
        <v/>
      </c>
      <c r="M28" s="118" t="str">
        <f>IF(COUNTIF('②名簿(18)'!$C$11:$C$25,"その他")&gt;0,"◯","")</f>
        <v/>
      </c>
      <c r="N28" s="114" t="str">
        <f>IF(COUNTIF('②名簿(18)'!$H$11:$H$25,"マネジメント研修")&gt;0,"◯","")</f>
        <v/>
      </c>
      <c r="O28" s="115">
        <f t="shared" si="0"/>
        <v>0</v>
      </c>
      <c r="P28" s="116">
        <f>'②名簿(1)'!I47</f>
        <v>0</v>
      </c>
      <c r="Q28" s="117">
        <f t="shared" si="1"/>
        <v>0</v>
      </c>
      <c r="R28" s="118" t="str">
        <f t="shared" si="2"/>
        <v>×</v>
      </c>
      <c r="S28" s="118" t="str">
        <f t="shared" si="3"/>
        <v>×</v>
      </c>
      <c r="T28" s="118" t="str">
        <f t="shared" si="4"/>
        <v>×</v>
      </c>
      <c r="U28" s="118" t="str">
        <f t="shared" si="5"/>
        <v>×</v>
      </c>
      <c r="V28" s="118" t="str">
        <f t="shared" si="6"/>
        <v>×</v>
      </c>
      <c r="W28" s="118" t="str">
        <f t="shared" si="7"/>
        <v>×</v>
      </c>
      <c r="X28" s="118" t="str">
        <f t="shared" si="8"/>
        <v>×</v>
      </c>
      <c r="Y28" s="118" t="str">
        <f t="shared" si="9"/>
        <v>×</v>
      </c>
      <c r="Z28" s="118" t="str">
        <f t="shared" si="10"/>
        <v>×</v>
      </c>
      <c r="AA28" s="118" t="str">
        <f t="shared" si="11"/>
        <v>×</v>
      </c>
      <c r="AB28" s="118" t="str">
        <f t="shared" si="12"/>
        <v>×</v>
      </c>
      <c r="AC28" s="118" t="str">
        <f t="shared" si="13"/>
        <v>×</v>
      </c>
      <c r="AD28" s="118" t="str">
        <f t="shared" si="14"/>
        <v>×</v>
      </c>
      <c r="AE28" s="119"/>
    </row>
    <row r="29" spans="1:31" ht="26.25" customHeight="1">
      <c r="A29" s="79">
        <v>19</v>
      </c>
      <c r="B29" s="113" t="str">
        <f>IF('②名簿(19)'!$C$7="","",'②名簿(19)'!$C$7)</f>
        <v/>
      </c>
      <c r="C29" s="113" t="str">
        <f>IF('②名簿(19)'!$C$6="","",'②名簿(19)'!$C$6)</f>
        <v/>
      </c>
      <c r="D29" s="204" t="str">
        <f>IF(COUNTIF('②名簿(19)'!$H$11:$H$25,"乳児保育")&gt;0,"◯","")</f>
        <v/>
      </c>
      <c r="E29" s="205"/>
      <c r="F29" s="126" t="str">
        <f>IF(COUNTIF('②名簿(19)'!$H$11:$H$25,"幼児教育")&gt;0,"◯","")</f>
        <v/>
      </c>
      <c r="G29" s="145" t="str">
        <f>IF(COUNTIF('②名簿(19)'!$H$11:$H$25,"障害児保育")&gt;0,"◯","")</f>
        <v/>
      </c>
      <c r="H29" s="126" t="str">
        <f>IF(COUNTIF('②名簿(19)'!$H$11:$H$25,"食育・アレルギー対応")&gt;0,"◯","")</f>
        <v/>
      </c>
      <c r="I29" s="146" t="str">
        <f>IF(COUNTIF('②名簿(19)'!$H$11:$H$25,"保健衛生・安全対策")&gt;0,"◯","")</f>
        <v/>
      </c>
      <c r="J29" s="148" t="str">
        <f>IF(COUNTIF('②名簿(19)'!H$11:$H$25,"保護者支援・子育て支援")&gt;0,"◯","")</f>
        <v/>
      </c>
      <c r="K29" s="126" t="str">
        <f>IF(COUNTIF('②名簿(19)'!H$11:$H$25,"保育実践研修（H29～R1）")&gt;0,"◯","")</f>
        <v/>
      </c>
      <c r="L29" s="138" t="str">
        <f>IF(COUNTIF('②名簿(19)'!H$11:$H$25,"マネジメント研修（H29～R1）")&gt;0,"◯","")</f>
        <v/>
      </c>
      <c r="M29" s="118" t="str">
        <f>IF(COUNTIF('②名簿(19)'!$C$11:$C$25,"その他")&gt;0,"◯","")</f>
        <v/>
      </c>
      <c r="N29" s="114" t="str">
        <f>IF(COUNTIF('②名簿(19)'!$H$11:$H$25,"マネジメント研修")&gt;0,"◯","")</f>
        <v/>
      </c>
      <c r="O29" s="115">
        <f t="shared" si="0"/>
        <v>0</v>
      </c>
      <c r="P29" s="116">
        <f>'②名簿(1)'!I48</f>
        <v>0</v>
      </c>
      <c r="Q29" s="117">
        <f t="shared" si="1"/>
        <v>0</v>
      </c>
      <c r="R29" s="118" t="str">
        <f t="shared" si="2"/>
        <v>×</v>
      </c>
      <c r="S29" s="118" t="str">
        <f t="shared" si="3"/>
        <v>×</v>
      </c>
      <c r="T29" s="118" t="str">
        <f t="shared" si="4"/>
        <v>×</v>
      </c>
      <c r="U29" s="118" t="str">
        <f t="shared" si="5"/>
        <v>×</v>
      </c>
      <c r="V29" s="118" t="str">
        <f t="shared" si="6"/>
        <v>×</v>
      </c>
      <c r="W29" s="118" t="str">
        <f t="shared" si="7"/>
        <v>×</v>
      </c>
      <c r="X29" s="118" t="str">
        <f t="shared" si="8"/>
        <v>×</v>
      </c>
      <c r="Y29" s="118" t="str">
        <f t="shared" si="9"/>
        <v>×</v>
      </c>
      <c r="Z29" s="118" t="str">
        <f t="shared" si="10"/>
        <v>×</v>
      </c>
      <c r="AA29" s="118" t="str">
        <f t="shared" si="11"/>
        <v>×</v>
      </c>
      <c r="AB29" s="118" t="str">
        <f t="shared" si="12"/>
        <v>×</v>
      </c>
      <c r="AC29" s="118" t="str">
        <f t="shared" si="13"/>
        <v>×</v>
      </c>
      <c r="AD29" s="118" t="str">
        <f t="shared" si="14"/>
        <v>×</v>
      </c>
      <c r="AE29" s="119"/>
    </row>
    <row r="30" spans="1:31" ht="26.25" customHeight="1" thickBot="1">
      <c r="A30" s="80">
        <v>20</v>
      </c>
      <c r="B30" s="113" t="str">
        <f>IF('②名簿(20)'!$C$7="","",'②名簿(20)'!$C$7)</f>
        <v/>
      </c>
      <c r="C30" s="113" t="str">
        <f>IF('②名簿(20)'!$C$6="","",'②名簿(20)'!$C$6)</f>
        <v/>
      </c>
      <c r="D30" s="206" t="str">
        <f>IF(COUNTIF('②名簿(20)'!$H$11:$H$25,"乳児保育")&gt;0,"◯","")</f>
        <v/>
      </c>
      <c r="E30" s="207"/>
      <c r="F30" s="126" t="str">
        <f>IF(COUNTIF('②名簿(20)'!$H$11:$H$25,"幼児教育")&gt;0,"◯","")</f>
        <v/>
      </c>
      <c r="G30" s="145" t="str">
        <f>IF(COUNTIF('②名簿(20)'!$H$11:$H$25,"障害児保育")&gt;0,"◯","")</f>
        <v/>
      </c>
      <c r="H30" s="126" t="str">
        <f>IF(COUNTIF('②名簿(20)'!$H$11:$H$25,"食育・アレルギー対応")&gt;0,"◯","")</f>
        <v/>
      </c>
      <c r="I30" s="146" t="str">
        <f>IF(COUNTIF('②名簿(20)'!$H$11:$H$25,"保健衛生・安全対策")&gt;0,"◯","")</f>
        <v/>
      </c>
      <c r="J30" s="149" t="str">
        <f>IF(COUNTIF('②名簿(20)'!H$11:$H$25,"保護者支援・子育て支援")&gt;0,"◯","")</f>
        <v/>
      </c>
      <c r="K30" s="127" t="str">
        <f>IF(COUNTIF('②名簿(20)'!H$11:$H$25,"保育実践研修（H29～R1）")&gt;0,"◯","")</f>
        <v/>
      </c>
      <c r="L30" s="138" t="str">
        <f>IF(COUNTIF('②名簿(20)'!H$11:$H$25,"マネジメント研修（H29～R1）")&gt;0,"◯","")</f>
        <v/>
      </c>
      <c r="M30" s="118" t="str">
        <f>IF(COUNTIF('②名簿(20)'!$C$11:$C$25,"その他")&gt;0,"◯","")</f>
        <v/>
      </c>
      <c r="N30" s="114" t="str">
        <f>IF(COUNTIF('②名簿(20)'!$H$11:$H$25,"マネジメント研修")&gt;0,"◯","")</f>
        <v/>
      </c>
      <c r="O30" s="115">
        <f t="shared" si="0"/>
        <v>0</v>
      </c>
      <c r="P30" s="116">
        <f>'②名簿(1)'!I49</f>
        <v>0</v>
      </c>
      <c r="Q30" s="117">
        <f t="shared" si="1"/>
        <v>0</v>
      </c>
      <c r="R30" s="118" t="str">
        <f t="shared" si="2"/>
        <v>×</v>
      </c>
      <c r="S30" s="118" t="str">
        <f t="shared" si="3"/>
        <v>×</v>
      </c>
      <c r="T30" s="118" t="str">
        <f t="shared" si="4"/>
        <v>×</v>
      </c>
      <c r="U30" s="118" t="str">
        <f t="shared" si="5"/>
        <v>×</v>
      </c>
      <c r="V30" s="118" t="str">
        <f t="shared" si="6"/>
        <v>×</v>
      </c>
      <c r="W30" s="118" t="str">
        <f t="shared" si="7"/>
        <v>×</v>
      </c>
      <c r="X30" s="118" t="str">
        <f t="shared" si="8"/>
        <v>×</v>
      </c>
      <c r="Y30" s="118" t="str">
        <f t="shared" si="9"/>
        <v>×</v>
      </c>
      <c r="Z30" s="118" t="str">
        <f t="shared" si="10"/>
        <v>×</v>
      </c>
      <c r="AA30" s="118" t="str">
        <f t="shared" si="11"/>
        <v>×</v>
      </c>
      <c r="AB30" s="118" t="str">
        <f t="shared" si="12"/>
        <v>×</v>
      </c>
      <c r="AC30" s="118" t="str">
        <f t="shared" si="13"/>
        <v>×</v>
      </c>
      <c r="AD30" s="118" t="str">
        <f t="shared" si="14"/>
        <v>×</v>
      </c>
      <c r="AE30" s="119"/>
    </row>
    <row r="31" spans="1:31" s="52" customFormat="1" ht="15" customHeight="1">
      <c r="A31" s="65"/>
      <c r="B31" s="58"/>
      <c r="C31" s="95"/>
      <c r="D31" s="50"/>
      <c r="E31" s="50"/>
      <c r="F31" s="50"/>
      <c r="G31" s="50"/>
      <c r="H31" s="50"/>
      <c r="I31" s="50"/>
      <c r="J31" s="50"/>
      <c r="K31" s="50"/>
      <c r="L31" s="50"/>
      <c r="M31" s="50"/>
      <c r="N31" s="50"/>
      <c r="O31" s="50"/>
      <c r="P31" s="50"/>
      <c r="R31" s="110"/>
      <c r="S31" s="110"/>
      <c r="T31" s="110"/>
      <c r="U31" s="110"/>
      <c r="V31" s="110"/>
      <c r="W31" s="110"/>
      <c r="X31" s="110"/>
      <c r="Y31" s="110"/>
      <c r="Z31" s="110"/>
      <c r="AA31" s="110"/>
      <c r="AB31" s="110"/>
      <c r="AC31" s="110"/>
      <c r="AD31" s="110"/>
    </row>
    <row r="32" spans="1:31" s="52" customFormat="1" ht="30" customHeight="1">
      <c r="A32" s="65"/>
      <c r="B32" s="189"/>
      <c r="C32" s="190"/>
      <c r="D32" s="190"/>
      <c r="E32" s="190"/>
      <c r="F32" s="190"/>
      <c r="G32" s="190"/>
      <c r="H32" s="190"/>
      <c r="I32" s="190"/>
      <c r="J32" s="190"/>
      <c r="K32" s="190"/>
      <c r="L32" s="190"/>
      <c r="M32" s="190"/>
      <c r="N32" s="190"/>
      <c r="O32" s="190"/>
      <c r="P32" s="104"/>
      <c r="R32" s="110"/>
      <c r="S32" s="110"/>
      <c r="T32" s="110"/>
      <c r="U32" s="110"/>
      <c r="V32" s="110"/>
      <c r="W32" s="110"/>
      <c r="X32" s="110"/>
      <c r="Y32" s="110"/>
      <c r="Z32" s="110"/>
      <c r="AA32" s="110"/>
      <c r="AB32" s="110"/>
      <c r="AC32" s="110"/>
      <c r="AD32" s="110"/>
    </row>
    <row r="33" spans="1:30" s="52" customFormat="1" ht="15" customHeight="1">
      <c r="A33" s="65"/>
      <c r="B33" s="58"/>
      <c r="C33" s="95"/>
      <c r="D33" s="50"/>
      <c r="E33" s="50"/>
      <c r="F33" s="50"/>
      <c r="G33" s="50"/>
      <c r="H33" s="50"/>
      <c r="I33" s="50"/>
      <c r="J33" s="50"/>
      <c r="K33" s="50"/>
      <c r="L33" s="50"/>
      <c r="M33" s="50"/>
      <c r="N33" s="50"/>
      <c r="O33" s="50"/>
      <c r="P33" s="50"/>
      <c r="R33" s="110"/>
      <c r="S33" s="110"/>
      <c r="T33" s="110"/>
      <c r="U33" s="110"/>
      <c r="V33" s="110"/>
      <c r="W33" s="110"/>
      <c r="X33" s="110"/>
      <c r="Y33" s="110"/>
      <c r="Z33" s="110"/>
      <c r="AA33" s="110"/>
      <c r="AB33" s="110"/>
      <c r="AC33" s="110"/>
      <c r="AD33" s="110"/>
    </row>
    <row r="34" spans="1:30" s="52" customFormat="1" ht="15" customHeight="1">
      <c r="A34" s="65"/>
      <c r="B34" s="58"/>
      <c r="C34" s="95"/>
      <c r="D34" s="50"/>
      <c r="E34" s="50"/>
      <c r="F34" s="50"/>
      <c r="G34" s="50"/>
      <c r="H34" s="50"/>
      <c r="I34" s="50"/>
      <c r="J34" s="50"/>
      <c r="K34" s="50"/>
      <c r="L34" s="50"/>
      <c r="M34" s="50"/>
      <c r="N34" s="50"/>
      <c r="O34" s="50"/>
      <c r="P34" s="50"/>
      <c r="R34" s="110"/>
      <c r="S34" s="110"/>
      <c r="T34" s="110"/>
      <c r="U34" s="110"/>
      <c r="V34" s="110"/>
      <c r="W34" s="110"/>
      <c r="X34" s="110"/>
      <c r="Y34" s="110"/>
      <c r="Z34" s="110"/>
      <c r="AA34" s="110"/>
      <c r="AB34" s="110"/>
      <c r="AC34" s="110"/>
      <c r="AD34" s="110"/>
    </row>
    <row r="35" spans="1:30" s="53" customFormat="1" ht="15" customHeight="1">
      <c r="A35" s="69"/>
      <c r="B35" s="57"/>
      <c r="C35" s="96"/>
      <c r="D35" s="51"/>
      <c r="E35" s="51"/>
      <c r="F35" s="51"/>
      <c r="G35" s="51"/>
      <c r="H35" s="51"/>
      <c r="I35" s="51"/>
      <c r="J35" s="51"/>
      <c r="K35" s="51"/>
      <c r="L35" s="51"/>
      <c r="M35" s="51"/>
      <c r="N35" s="51"/>
      <c r="O35" s="51"/>
      <c r="P35" s="51"/>
      <c r="R35" s="111"/>
      <c r="S35" s="111"/>
      <c r="T35" s="111"/>
      <c r="U35" s="111"/>
      <c r="V35" s="111"/>
      <c r="W35" s="111"/>
      <c r="X35" s="111"/>
      <c r="Y35" s="111"/>
      <c r="Z35" s="111"/>
      <c r="AA35" s="111"/>
      <c r="AB35" s="111"/>
      <c r="AC35" s="111"/>
      <c r="AD35" s="111"/>
    </row>
  </sheetData>
  <sheetProtection algorithmName="SHA-512" hashValue="nx6+nltg/coPgDMd4hF/v95ysHuX5X5Yn6DmxU5i5j1FgB1XusUPbljlg9GSZmCpQcceYuXukLYQHqb9NkC75w==" saltValue="nkeTy+avZG1jEt8YgmJDKQ==" spinCount="100000" sheet="1" insertRows="0"/>
  <mergeCells count="39">
    <mergeCell ref="D14:E14"/>
    <mergeCell ref="D15:E15"/>
    <mergeCell ref="Q9:Q10"/>
    <mergeCell ref="P9:P10"/>
    <mergeCell ref="D10:E10"/>
    <mergeCell ref="D9:L9"/>
    <mergeCell ref="M9:M10"/>
    <mergeCell ref="B32:O32"/>
    <mergeCell ref="A9:A10"/>
    <mergeCell ref="B9:B10"/>
    <mergeCell ref="C9:C10"/>
    <mergeCell ref="N9:N10"/>
    <mergeCell ref="O9:O10"/>
    <mergeCell ref="D18:E18"/>
    <mergeCell ref="D19:E19"/>
    <mergeCell ref="D20:E20"/>
    <mergeCell ref="D21:E21"/>
    <mergeCell ref="D22:E22"/>
    <mergeCell ref="D23:E23"/>
    <mergeCell ref="D12:E12"/>
    <mergeCell ref="D13:E13"/>
    <mergeCell ref="D26:E26"/>
    <mergeCell ref="D24:E24"/>
    <mergeCell ref="D27:E27"/>
    <mergeCell ref="D28:E28"/>
    <mergeCell ref="D29:E29"/>
    <mergeCell ref="D30:E30"/>
    <mergeCell ref="O4:AD4"/>
    <mergeCell ref="O5:AD5"/>
    <mergeCell ref="O6:AD6"/>
    <mergeCell ref="O7:AD7"/>
    <mergeCell ref="D25:E25"/>
    <mergeCell ref="S9:U9"/>
    <mergeCell ref="V9:X9"/>
    <mergeCell ref="Y9:AA9"/>
    <mergeCell ref="AB9:AD9"/>
    <mergeCell ref="D16:E16"/>
    <mergeCell ref="D17:E17"/>
    <mergeCell ref="D11:E11"/>
  </mergeCells>
  <phoneticPr fontId="2"/>
  <conditionalFormatting sqref="N11:N30">
    <cfRule type="expression" dxfId="368" priority="11">
      <formula>$C11="なし_職員処遇改善費の対象者"</formula>
    </cfRule>
    <cfRule type="expression" dxfId="367" priority="12">
      <formula>$C11="副主任保育士"</formula>
    </cfRule>
  </conditionalFormatting>
  <conditionalFormatting sqref="P11:P30">
    <cfRule type="expression" dxfId="366" priority="10">
      <formula>$C11="なし_職員処遇改善費の対象者"</formula>
    </cfRule>
  </conditionalFormatting>
  <conditionalFormatting sqref="F1">
    <cfRule type="cellIs" dxfId="365" priority="8" operator="equal">
      <formula>""</formula>
    </cfRule>
  </conditionalFormatting>
  <conditionalFormatting sqref="O3:O7">
    <cfRule type="containsBlanks" dxfId="364" priority="7">
      <formula>LEN(TRIM(O3))=0</formula>
    </cfRule>
  </conditionalFormatting>
  <conditionalFormatting sqref="M11">
    <cfRule type="expression" dxfId="363" priority="3">
      <formula>$C11="なし_職員処遇改善費の対象者"</formula>
    </cfRule>
    <cfRule type="expression" dxfId="362" priority="4">
      <formula>$C11="副主任保育士"</formula>
    </cfRule>
  </conditionalFormatting>
  <conditionalFormatting sqref="M16:M30">
    <cfRule type="expression" dxfId="361" priority="1">
      <formula>$C16="なし_職員処遇改善費の対象者"</formula>
    </cfRule>
    <cfRule type="expression" dxfId="360" priority="2">
      <formula>$C16="副主任保育士"</formula>
    </cfRule>
  </conditionalFormatting>
  <dataValidations count="2">
    <dataValidation type="list" allowBlank="1" showInputMessage="1" showErrorMessage="1" sqref="O3" xr:uid="{00000000-0002-0000-0200-000000000000}">
      <formula1>"鶴見,神奈川,西,中,南,港南,保土ケ谷,旭,磯子,金沢,港北,緑,青葉,都筑,泉,栄,戸塚,瀬谷"</formula1>
    </dataValidation>
    <dataValidation type="textLength" operator="equal" allowBlank="1" showInputMessage="1" showErrorMessage="1" error="13桁の施設・事業所番号を入力ください。" sqref="O5:AD5" xr:uid="{DE7E6711-809B-4C1B-A514-BC9962D707F6}">
      <formula1>13</formula1>
    </dataValidation>
  </dataValidations>
  <printOptions horizontalCentered="1"/>
  <pageMargins left="0.25" right="0.25" top="0.75" bottom="0.75" header="0.3" footer="0.3"/>
  <pageSetup paperSize="8" scale="88"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442621-2F49-447D-9AEE-BCC22DD75573}">
          <x14:formula1>
            <xm:f>マスタ!$B$3:$B$6</xm:f>
          </x14:formula1>
          <xm:sqref>O4:AD4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3"/>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M6EPK++24fy7MLAGqqiKLcjb0zWWimOhSDnslk6vDPcm5YATy9AycumNtH7HaMvLUMdRQmdGE5/06AH9ysa+Wg==" saltValue="5mlnJ8bmCDoAg9zmOCHJ5g==" spinCount="100000" sheet="1" insertRows="0"/>
  <mergeCells count="28">
    <mergeCell ref="B38:J38"/>
    <mergeCell ref="A26:G26"/>
    <mergeCell ref="D11:E11"/>
    <mergeCell ref="D12:E12"/>
    <mergeCell ref="D13:E13"/>
    <mergeCell ref="D14:E14"/>
    <mergeCell ref="D15:E15"/>
    <mergeCell ref="D16:E16"/>
    <mergeCell ref="D17:E17"/>
    <mergeCell ref="D18:E18"/>
    <mergeCell ref="D19:E19"/>
    <mergeCell ref="B34:C34"/>
    <mergeCell ref="D20:E20"/>
    <mergeCell ref="D21:E21"/>
    <mergeCell ref="D22:E22"/>
    <mergeCell ref="D23:E23"/>
    <mergeCell ref="D24:E24"/>
    <mergeCell ref="A28:G28"/>
    <mergeCell ref="A27:G27"/>
    <mergeCell ref="H4:J4"/>
    <mergeCell ref="H5:J5"/>
    <mergeCell ref="H6:J6"/>
    <mergeCell ref="H7:J7"/>
    <mergeCell ref="D25:E25"/>
    <mergeCell ref="D10:E10"/>
    <mergeCell ref="B8:C8"/>
    <mergeCell ref="C6:D6"/>
    <mergeCell ref="C7:D7"/>
  </mergeCells>
  <phoneticPr fontId="2"/>
  <conditionalFormatting sqref="F11:F25">
    <cfRule type="expression" dxfId="359" priority="5">
      <formula>$C11&lt;&gt;"保育士等キャリアアップ研修"</formula>
    </cfRule>
    <cfRule type="expression" dxfId="358" priority="26" stopIfTrue="1">
      <formula>$C11="保育士等キャリアアップ研修"</formula>
    </cfRule>
    <cfRule type="expression" dxfId="357" priority="3">
      <formula>$C11="その他"</formula>
    </cfRule>
  </conditionalFormatting>
  <conditionalFormatting sqref="H26:I26 C7 D8">
    <cfRule type="cellIs" dxfId="356" priority="24" operator="equal">
      <formula>""</formula>
    </cfRule>
  </conditionalFormatting>
  <conditionalFormatting sqref="E1">
    <cfRule type="cellIs" dxfId="355" priority="22" operator="equal">
      <formula>""</formula>
    </cfRule>
  </conditionalFormatting>
  <conditionalFormatting sqref="H3:J7">
    <cfRule type="cellIs" dxfId="354" priority="21" operator="equal">
      <formula>""</formula>
    </cfRule>
  </conditionalFormatting>
  <conditionalFormatting sqref="C6">
    <cfRule type="cellIs" dxfId="353" priority="19" operator="equal">
      <formula>""</formula>
    </cfRule>
  </conditionalFormatting>
  <conditionalFormatting sqref="D11:E25">
    <cfRule type="expression" dxfId="352" priority="14">
      <formula>$C11="横浜市（区）主催研修"</formula>
    </cfRule>
    <cfRule type="expression" dxfId="351" priority="15">
      <formula>$C11="園内研修"</formula>
    </cfRule>
    <cfRule type="expression" dxfId="350" priority="17">
      <formula>$C11="幼稚園教諭旧免許状更新講習・免許法認定講習"</formula>
    </cfRule>
  </conditionalFormatting>
  <conditionalFormatting sqref="H11:H25">
    <cfRule type="expression" dxfId="349" priority="13">
      <formula>$C11="【職員処遇改善費のみ対象】横浜市（区）主催研修"</formula>
    </cfRule>
    <cfRule type="expression" dxfId="348" priority="1">
      <formula>$C11="その他"</formula>
    </cfRule>
  </conditionalFormatting>
  <conditionalFormatting sqref="I11:I25">
    <cfRule type="expression" dxfId="347" priority="7">
      <formula>$C11="保育士等キャリアアップ研修"</formula>
    </cfRule>
    <cfRule type="expression" dxfId="346" priority="11">
      <formula>$C11="幼稚園教諭旧免許状更新講習・免許法認定講習"</formula>
    </cfRule>
  </conditionalFormatting>
  <conditionalFormatting sqref="G11:G25">
    <cfRule type="expression" dxfId="345" priority="8">
      <formula>$C11="【職員処遇改善費のみ対象】横浜市（区）主催研修"</formula>
    </cfRule>
    <cfRule type="expression" dxfId="344" priority="9">
      <formula>$C11="園内研修"</formula>
    </cfRule>
    <cfRule type="expression" dxfId="343" priority="10">
      <formula>$C11="幼稚園教諭旧免許状更新講習・免許法認定講習"</formula>
    </cfRule>
    <cfRule type="expression" dxfId="342" priority="2">
      <formula>$C11="その他"</formula>
    </cfRule>
  </conditionalFormatting>
  <dataValidations count="11">
    <dataValidation type="list" allowBlank="1" showInputMessage="1" showErrorMessage="1" sqref="H25" xr:uid="{00000000-0002-0000-0300-000002000000}">
      <formula1>INDIRECT($C$5)</formula1>
    </dataValidation>
    <dataValidation type="list" allowBlank="1" showInputMessage="1" showErrorMessage="1" sqref="H11:H24" xr:uid="{00000000-0002-0000-0300-000003000000}">
      <formula1>INDIRECT($C$6)</formula1>
    </dataValidation>
    <dataValidation type="decimal" operator="greaterThanOrEqual" allowBlank="1" showInputMessage="1" showErrorMessage="1" sqref="I11:I25" xr:uid="{00000000-0002-0000-0300-000006000000}">
      <formula1>0</formula1>
    </dataValidation>
    <dataValidation type="list" allowBlank="1" showInputMessage="1" showErrorMessage="1" promptTitle="実施主体" prompt="幼稚園教諭旧免許状更新講習時は入力不要" sqref="D12:E25" xr:uid="{00000000-0002-0000-0300-000007000000}">
      <formula1>INDIRECT($C12)</formula1>
    </dataValidation>
    <dataValidation type="date" operator="lessThanOrEqual" allowBlank="1" showInputMessage="1" showErrorMessage="1" sqref="B11:B25" xr:uid="{BFDA5B5B-59C8-4891-B725-129F011F81A1}">
      <formula1>45382</formula1>
    </dataValidation>
    <dataValidation type="list" allowBlank="1" showInputMessage="1" showErrorMessage="1" promptTitle="実施主体" prompt="幼稚園教諭旧免許状更新講習時は入力不要" sqref="D11:E11" xr:uid="{7FE97238-F153-498D-ACC0-F5E783DDEAC0}">
      <formula1>INDIRECT($C$11)</formula1>
    </dataValidation>
    <dataValidation type="custom" allowBlank="1" showInputMessage="1" showErrorMessage="1" promptTitle="講義名・テーマ" prompt="保育士等キャリアアップ研修の時は入力不要" sqref="F11:F25" xr:uid="{835D2037-A0B4-4E29-BA82-69694F8AC302}">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0E0715F5-3934-4DC4-9A61-8FE12DC29315}">
      <formula1>12</formula1>
    </dataValidation>
    <dataValidation type="list" allowBlank="1" showInputMessage="1" showErrorMessage="1" sqref="D8" xr:uid="{0DA0CB11-B6F6-4A26-83FD-C23E4104770F}">
      <formula1>"〇,×"</formula1>
    </dataValidation>
    <dataValidation type="list" allowBlank="1" showInputMessage="1" showErrorMessage="1" sqref="C11:C25" xr:uid="{CCDDCAEF-A753-40B1-A863-15305047C312}">
      <formula1>INDIRECT($D$8)</formula1>
    </dataValidation>
    <dataValidation type="list" allowBlank="1" showInputMessage="1" showErrorMessage="1" sqref="O6" xr:uid="{65086446-468C-4945-A977-1CC2887DD870}">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9000000}">
          <x14:formula1>
            <xm:f>マスタ!$C$3:$C$4</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E741-507E-42BB-B393-722C1E104D8C}">
  <sheetPr>
    <tabColor rgb="FFFF0000"/>
    <pageSetUpPr fitToPage="1"/>
  </sheetPr>
  <dimension ref="A1:W41"/>
  <sheetViews>
    <sheetView showZeros="0" view="pageBreakPreview" topLeftCell="A2"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3"/>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zihpvLIQu1RJsB+xUvr+Xm3fi+uXxF5JUfTpXtSDr+ETKQGInGYEuCXdbRFcBniiXWlCjK5RSeuPPY4ZxgxNbg==" saltValue="7Mh+WyYTNV3pw7OtqKQp6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341" priority="3">
      <formula>$C11="その他"</formula>
    </cfRule>
    <cfRule type="expression" dxfId="340" priority="4">
      <formula>$C11&lt;&gt;"保育士等キャリアアップ研修"</formula>
    </cfRule>
    <cfRule type="expression" dxfId="339" priority="18" stopIfTrue="1">
      <formula>$C11="保育士等キャリアアップ研修"</formula>
    </cfRule>
  </conditionalFormatting>
  <conditionalFormatting sqref="H26:I26 C7 D8">
    <cfRule type="cellIs" dxfId="338" priority="17" operator="equal">
      <formula>""</formula>
    </cfRule>
  </conditionalFormatting>
  <conditionalFormatting sqref="E1">
    <cfRule type="cellIs" dxfId="337" priority="16" operator="equal">
      <formula>""</formula>
    </cfRule>
  </conditionalFormatting>
  <conditionalFormatting sqref="H3:J7">
    <cfRule type="cellIs" dxfId="336" priority="15" operator="equal">
      <formula>""</formula>
    </cfRule>
  </conditionalFormatting>
  <conditionalFormatting sqref="C6">
    <cfRule type="cellIs" dxfId="335" priority="14" operator="equal">
      <formula>""</formula>
    </cfRule>
  </conditionalFormatting>
  <conditionalFormatting sqref="D11:E25">
    <cfRule type="expression" dxfId="334" priority="11">
      <formula>$C11="横浜市（区）主催研修"</formula>
    </cfRule>
    <cfRule type="expression" dxfId="333" priority="12">
      <formula>$C11="園内研修"</formula>
    </cfRule>
    <cfRule type="expression" dxfId="332" priority="13">
      <formula>$C11="幼稚園教諭旧免許状更新講習・免許法認定講習"</formula>
    </cfRule>
  </conditionalFormatting>
  <conditionalFormatting sqref="H11:H25">
    <cfRule type="expression" dxfId="331" priority="1">
      <formula>$C11="その他"</formula>
    </cfRule>
    <cfRule type="expression" dxfId="330" priority="10">
      <formula>$C11="【職員処遇改善費のみ対象】横浜市（区）主催研修"</formula>
    </cfRule>
  </conditionalFormatting>
  <conditionalFormatting sqref="I11:I25">
    <cfRule type="expression" dxfId="329" priority="5">
      <formula>$C11="保育士等キャリアアップ研修"</formula>
    </cfRule>
    <cfRule type="expression" dxfId="328" priority="9">
      <formula>$C11="幼稚園教諭旧免許状更新講習・免許法認定講習"</formula>
    </cfRule>
  </conditionalFormatting>
  <conditionalFormatting sqref="G11:G25">
    <cfRule type="expression" dxfId="327" priority="2">
      <formula>$C11="その他"</formula>
    </cfRule>
    <cfRule type="expression" dxfId="326" priority="6">
      <formula>$C11="【職員処遇改善費のみ対象】横浜市（区）主催研修"</formula>
    </cfRule>
    <cfRule type="expression" dxfId="325" priority="7">
      <formula>$C11="園内研修"</formula>
    </cfRule>
    <cfRule type="expression" dxfId="324" priority="8">
      <formula>$C11="幼稚園教諭旧免許状更新講習・免許法認定講習"</formula>
    </cfRule>
  </conditionalFormatting>
  <dataValidations count="12">
    <dataValidation type="list" allowBlank="1" showInputMessage="1" showErrorMessage="1" sqref="O6" xr:uid="{20BF2B21-4934-4036-97E8-3E80D52C7FDC}">
      <formula1>" "</formula1>
    </dataValidation>
    <dataValidation type="list" allowBlank="1" showInputMessage="1" showErrorMessage="1" sqref="C11:C25" xr:uid="{B3C4D4D4-F778-4117-985A-060188AD14BE}">
      <formula1>INDIRECT($D$8)</formula1>
    </dataValidation>
    <dataValidation type="list" allowBlank="1" showInputMessage="1" showErrorMessage="1" sqref="D8" xr:uid="{AE9C70BF-A751-443F-82AC-39D6B1B16C32}">
      <formula1>"〇,×"</formula1>
    </dataValidation>
    <dataValidation type="textLength" operator="equal" allowBlank="1" showInputMessage="1" showErrorMessage="1" promptTitle="修了証番号" prompt="保育士等キャリアアップ研修の時のみ12桁の修了証番号を入力" sqref="G11:G25" xr:uid="{7966D623-55C7-4071-BFE3-61207268EC3C}">
      <formula1>12</formula1>
    </dataValidation>
    <dataValidation type="custom" allowBlank="1" showInputMessage="1" showErrorMessage="1" promptTitle="講義名・テーマ" prompt="保育士等キャリアアップ研修の時は入力不要" sqref="F11:F25" xr:uid="{9BDCBE94-15E1-43E6-8679-3531A5A4D771}">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22A10EA6-CF71-430C-9D80-EF7EBEE25C4E}">
      <formula1>INDIRECT($C$11)</formula1>
    </dataValidation>
    <dataValidation type="date" operator="lessThanOrEqual" allowBlank="1" showInputMessage="1" showErrorMessage="1" error="賃金改善開始月の４月以前に研修修了が必要です。" sqref="B12:B25" xr:uid="{E60A8128-BD98-4101-A226-D7AE4BE5985C}">
      <formula1>45382</formula1>
    </dataValidation>
    <dataValidation type="list" allowBlank="1" showInputMessage="1" showErrorMessage="1" promptTitle="実施主体" prompt="幼稚園教諭旧免許状更新講習時は入力不要" sqref="D12:E25" xr:uid="{2456A0DF-5538-47E1-89C3-564A133E5B82}">
      <formula1>INDIRECT($C12)</formula1>
    </dataValidation>
    <dataValidation type="decimal" operator="greaterThanOrEqual" allowBlank="1" showInputMessage="1" showErrorMessage="1" sqref="I11:I25" xr:uid="{481C27D3-CD90-40B4-9C7C-164FCC0EE404}">
      <formula1>0</formula1>
    </dataValidation>
    <dataValidation type="list" allowBlank="1" showInputMessage="1" showErrorMessage="1" sqref="H11:H24" xr:uid="{66FE948E-7513-4DA8-87ED-7510D32C4C0B}">
      <formula1>INDIRECT($C$6)</formula1>
    </dataValidation>
    <dataValidation type="list" allowBlank="1" showInputMessage="1" showErrorMessage="1" sqref="H25" xr:uid="{ACFE4A66-DB29-4616-B67A-85ACF162B8F5}">
      <formula1>INDIRECT($C$5)</formula1>
    </dataValidation>
    <dataValidation type="date" operator="lessThanOrEqual" allowBlank="1" showInputMessage="1" showErrorMessage="1" sqref="B11" xr:uid="{CCB69CC4-CD69-4EC3-9679-1861140EC1F3}">
      <formula1>45382</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293277A9-EFD6-4865-8ACA-DAC3C438716A}">
          <x14:formula1>
            <xm:f>マスタ!$C$3:$C$4</xm:f>
          </x14:formula1>
          <xm:sqref>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FBE52-7767-4FA4-8080-739A83851A21}">
  <sheetPr>
    <tabColor rgb="FFFF0000"/>
    <pageSetUpPr fitToPage="1"/>
  </sheetPr>
  <dimension ref="A1:W41"/>
  <sheetViews>
    <sheetView showZeros="0" view="pageBreakPreview" topLeftCell="A2"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139"/>
      <c r="I8" s="139"/>
      <c r="J8" s="7"/>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vkjfjALWLJbxRx67DXnsHsMdJcKC9VnC2JO6UWd1pgY1Ado0YTHPLeA4JrXLRDtOs56DQg7+dY/ulNcwEIKxkg==" saltValue="yKhA1L1423SskKaSxVRfPA=="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323" priority="3">
      <formula>$C11="その他"</formula>
    </cfRule>
    <cfRule type="expression" dxfId="322" priority="4">
      <formula>$C11&lt;&gt;"保育士等キャリアアップ研修"</formula>
    </cfRule>
    <cfRule type="expression" dxfId="321" priority="18" stopIfTrue="1">
      <formula>$C11="保育士等キャリアアップ研修"</formula>
    </cfRule>
  </conditionalFormatting>
  <conditionalFormatting sqref="H26:I26 C7 D8">
    <cfRule type="cellIs" dxfId="320" priority="17" operator="equal">
      <formula>""</formula>
    </cfRule>
  </conditionalFormatting>
  <conditionalFormatting sqref="E1">
    <cfRule type="cellIs" dxfId="319" priority="16" operator="equal">
      <formula>""</formula>
    </cfRule>
  </conditionalFormatting>
  <conditionalFormatting sqref="H3:J7">
    <cfRule type="cellIs" dxfId="318" priority="15" operator="equal">
      <formula>""</formula>
    </cfRule>
  </conditionalFormatting>
  <conditionalFormatting sqref="C6">
    <cfRule type="cellIs" dxfId="317" priority="14" operator="equal">
      <formula>""</formula>
    </cfRule>
  </conditionalFormatting>
  <conditionalFormatting sqref="D11:E25">
    <cfRule type="expression" dxfId="316" priority="11">
      <formula>$C11="横浜市（区）主催研修"</formula>
    </cfRule>
    <cfRule type="expression" dxfId="315" priority="12">
      <formula>$C11="園内研修"</formula>
    </cfRule>
    <cfRule type="expression" dxfId="314" priority="13">
      <formula>$C11="幼稚園教諭旧免許状更新講習・免許法認定講習"</formula>
    </cfRule>
  </conditionalFormatting>
  <conditionalFormatting sqref="H11:H25">
    <cfRule type="expression" dxfId="313" priority="1">
      <formula>$C11="その他"</formula>
    </cfRule>
    <cfRule type="expression" dxfId="312" priority="10">
      <formula>$C11="【職員処遇改善費のみ対象】横浜市（区）主催研修"</formula>
    </cfRule>
  </conditionalFormatting>
  <conditionalFormatting sqref="I11:I25">
    <cfRule type="expression" dxfId="311" priority="5">
      <formula>$C11="保育士等キャリアアップ研修"</formula>
    </cfRule>
    <cfRule type="expression" dxfId="310" priority="9">
      <formula>$C11="幼稚園教諭旧免許状更新講習・免許法認定講習"</formula>
    </cfRule>
  </conditionalFormatting>
  <conditionalFormatting sqref="G11:G25">
    <cfRule type="expression" dxfId="309" priority="2">
      <formula>$C11="その他"</formula>
    </cfRule>
    <cfRule type="expression" dxfId="308" priority="6">
      <formula>$C11="【職員処遇改善費のみ対象】横浜市（区）主催研修"</formula>
    </cfRule>
    <cfRule type="expression" dxfId="307" priority="7">
      <formula>$C11="園内研修"</formula>
    </cfRule>
    <cfRule type="expression" dxfId="306" priority="8">
      <formula>$C11="幼稚園教諭旧免許状更新講習・免許法認定講習"</formula>
    </cfRule>
  </conditionalFormatting>
  <dataValidations count="11">
    <dataValidation type="list" allowBlank="1" showInputMessage="1" showErrorMessage="1" sqref="H25" xr:uid="{0F8E89DB-B93F-40D7-BBA2-FC610E2A052F}">
      <formula1>INDIRECT($C$5)</formula1>
    </dataValidation>
    <dataValidation type="list" allowBlank="1" showInputMessage="1" showErrorMessage="1" sqref="H11:H24" xr:uid="{A3CC5C43-035F-47DF-A278-AA85DB6A5E4A}">
      <formula1>INDIRECT($C$6)</formula1>
    </dataValidation>
    <dataValidation type="decimal" operator="greaterThanOrEqual" allowBlank="1" showInputMessage="1" showErrorMessage="1" sqref="I11:I25" xr:uid="{9F6249B8-1A34-4793-ADFB-E965354D7C94}">
      <formula1>0</formula1>
    </dataValidation>
    <dataValidation type="list" allowBlank="1" showInputMessage="1" showErrorMessage="1" promptTitle="実施主体" prompt="幼稚園教諭旧免許状更新講習時は入力不要" sqref="D12:E25" xr:uid="{5386799F-2A07-42DF-BFFA-5E778AFADE99}">
      <formula1>INDIRECT($C12)</formula1>
    </dataValidation>
    <dataValidation type="date" operator="lessThanOrEqual" allowBlank="1" showInputMessage="1" showErrorMessage="1" sqref="B11:B25" xr:uid="{7E61A034-B26A-4312-9974-FCCE9C55AE19}">
      <formula1>45382</formula1>
    </dataValidation>
    <dataValidation type="list" allowBlank="1" showInputMessage="1" showErrorMessage="1" promptTitle="実施主体" prompt="幼稚園教諭旧免許状更新講習時は入力不要" sqref="D11:E11" xr:uid="{EAE417E4-A8E4-4A0E-ACD5-0A552188E5FA}">
      <formula1>INDIRECT($C$11)</formula1>
    </dataValidation>
    <dataValidation type="custom" allowBlank="1" showInputMessage="1" showErrorMessage="1" promptTitle="講義名・テーマ" prompt="保育士等キャリアアップ研修の時は入力不要" sqref="F11:F25" xr:uid="{5805321D-58A0-41C4-9A5B-9F10C564FE5E}">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27E3F3C6-F18D-4966-AC1F-88B250E777D9}">
      <formula1>12</formula1>
    </dataValidation>
    <dataValidation type="list" allowBlank="1" showInputMessage="1" showErrorMessage="1" sqref="D8" xr:uid="{39896444-C799-4D72-B647-9F024516B6A0}">
      <formula1>"〇,×"</formula1>
    </dataValidation>
    <dataValidation type="list" allowBlank="1" showInputMessage="1" showErrorMessage="1" sqref="C11:C25" xr:uid="{8307C424-FD26-44CA-9DC5-85AE9A32A3BD}">
      <formula1>INDIRECT($D$8)</formula1>
    </dataValidation>
    <dataValidation type="list" allowBlank="1" showInputMessage="1" showErrorMessage="1" sqref="O6" xr:uid="{6FBD3DB6-06D1-45FE-B014-70FEA6E1F4C3}">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BF1E2ED9-CBC8-4EC5-842B-358691FC61CD}">
          <x14:formula1>
            <xm:f>マスタ!$C$3:$C$4</xm:f>
          </x14:formula1>
          <xm:sqref>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DBBB-6096-44A5-93ED-DEBD3E768A83}">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K9KD7iHgg7MuPkzPWo115TVNw/88x8amFenqOeUuI5fZh2rQImF0XswoMl9fodXRGK1KQup7nPffFUNG+YZ+WA==" saltValue="v5gNa47M4guDVv9O53zemQ=="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305" priority="3">
      <formula>$C11="その他"</formula>
    </cfRule>
    <cfRule type="expression" dxfId="304" priority="4">
      <formula>$C11&lt;&gt;"保育士等キャリアアップ研修"</formula>
    </cfRule>
    <cfRule type="expression" dxfId="303" priority="18" stopIfTrue="1">
      <formula>$C11="保育士等キャリアアップ研修"</formula>
    </cfRule>
  </conditionalFormatting>
  <conditionalFormatting sqref="H26:I26 C7 D8">
    <cfRule type="cellIs" dxfId="302" priority="17" operator="equal">
      <formula>""</formula>
    </cfRule>
  </conditionalFormatting>
  <conditionalFormatting sqref="E1">
    <cfRule type="cellIs" dxfId="301" priority="16" operator="equal">
      <formula>""</formula>
    </cfRule>
  </conditionalFormatting>
  <conditionalFormatting sqref="H3:J7">
    <cfRule type="cellIs" dxfId="300" priority="15" operator="equal">
      <formula>""</formula>
    </cfRule>
  </conditionalFormatting>
  <conditionalFormatting sqref="C6">
    <cfRule type="cellIs" dxfId="299" priority="14" operator="equal">
      <formula>""</formula>
    </cfRule>
  </conditionalFormatting>
  <conditionalFormatting sqref="D11:E25">
    <cfRule type="expression" dxfId="298" priority="11">
      <formula>$C11="横浜市（区）主催研修"</formula>
    </cfRule>
    <cfRule type="expression" dxfId="297" priority="12">
      <formula>$C11="園内研修"</formula>
    </cfRule>
    <cfRule type="expression" dxfId="296" priority="13">
      <formula>$C11="幼稚園教諭旧免許状更新講習・免許法認定講習"</formula>
    </cfRule>
  </conditionalFormatting>
  <conditionalFormatting sqref="H11:H25">
    <cfRule type="expression" dxfId="295" priority="1">
      <formula>$C11="その他"</formula>
    </cfRule>
    <cfRule type="expression" dxfId="294" priority="10">
      <formula>$C11="【職員処遇改善費のみ対象】横浜市（区）主催研修"</formula>
    </cfRule>
  </conditionalFormatting>
  <conditionalFormatting sqref="I11:I25">
    <cfRule type="expression" dxfId="293" priority="5">
      <formula>$C11="保育士等キャリアアップ研修"</formula>
    </cfRule>
    <cfRule type="expression" dxfId="292" priority="9">
      <formula>$C11="幼稚園教諭旧免許状更新講習・免許法認定講習"</formula>
    </cfRule>
  </conditionalFormatting>
  <conditionalFormatting sqref="G11:G25">
    <cfRule type="expression" dxfId="291" priority="2">
      <formula>$C11="その他"</formula>
    </cfRule>
    <cfRule type="expression" dxfId="290" priority="6">
      <formula>$C11="【職員処遇改善費のみ対象】横浜市（区）主催研修"</formula>
    </cfRule>
    <cfRule type="expression" dxfId="289" priority="7">
      <formula>$C11="園内研修"</formula>
    </cfRule>
    <cfRule type="expression" dxfId="288" priority="8">
      <formula>$C11="幼稚園教諭旧免許状更新講習・免許法認定講習"</formula>
    </cfRule>
  </conditionalFormatting>
  <dataValidations count="11">
    <dataValidation type="list" allowBlank="1" showInputMessage="1" showErrorMessage="1" sqref="O6" xr:uid="{0385070E-C5D9-429C-A56F-3851217F5FC5}">
      <formula1>" "</formula1>
    </dataValidation>
    <dataValidation type="list" allowBlank="1" showInputMessage="1" showErrorMessage="1" sqref="C11:C25" xr:uid="{CFA31289-696E-42DE-9A9D-09CED6352C62}">
      <formula1>INDIRECT($D$8)</formula1>
    </dataValidation>
    <dataValidation type="list" allowBlank="1" showInputMessage="1" showErrorMessage="1" sqref="D8" xr:uid="{1D26B86A-FC57-448A-918D-B55ECB57DF7D}">
      <formula1>"〇,×"</formula1>
    </dataValidation>
    <dataValidation type="textLength" operator="equal" allowBlank="1" showInputMessage="1" showErrorMessage="1" promptTitle="修了証番号" prompt="保育士等キャリアアップ研修の時のみ12桁の修了証番号を入力" sqref="G11:G25" xr:uid="{828519C5-C736-4609-B062-DBA8B1854128}">
      <formula1>12</formula1>
    </dataValidation>
    <dataValidation type="custom" allowBlank="1" showInputMessage="1" showErrorMessage="1" promptTitle="講義名・テーマ" prompt="保育士等キャリアアップ研修の時は入力不要" sqref="F11:F25" xr:uid="{31CD87B1-45B0-46FC-B9CA-DBD65CE2AAEE}">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3CFA642D-E9D2-42D1-8292-51F961A44E34}">
      <formula1>INDIRECT($C$11)</formula1>
    </dataValidation>
    <dataValidation type="date" operator="lessThanOrEqual" allowBlank="1" showInputMessage="1" showErrorMessage="1" sqref="B11:B25" xr:uid="{7F9B16DF-CFB4-4CEB-A40B-34CFE59423AC}">
      <formula1>45382</formula1>
    </dataValidation>
    <dataValidation type="list" allowBlank="1" showInputMessage="1" showErrorMessage="1" promptTitle="実施主体" prompt="幼稚園教諭旧免許状更新講習時は入力不要" sqref="D12:E25" xr:uid="{DE3B8CDD-53A1-40C5-B3B0-30107C2807FF}">
      <formula1>INDIRECT($C12)</formula1>
    </dataValidation>
    <dataValidation type="decimal" operator="greaterThanOrEqual" allowBlank="1" showInputMessage="1" showErrorMessage="1" sqref="I11:I25" xr:uid="{2DFAC869-6B55-4DC7-9444-3CE090DAC5F9}">
      <formula1>0</formula1>
    </dataValidation>
    <dataValidation type="list" allowBlank="1" showInputMessage="1" showErrorMessage="1" sqref="H11:H24" xr:uid="{2F862E72-39D7-4885-8973-46E820D49FA0}">
      <formula1>INDIRECT($C$6)</formula1>
    </dataValidation>
    <dataValidation type="list" allowBlank="1" showInputMessage="1" showErrorMessage="1" sqref="H25" xr:uid="{976883AF-CC3E-4E8C-8F32-F642E79A1594}">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D00EB535-0D0F-41F8-8527-5EDA3DF5BAB2}">
          <x14:formula1>
            <xm:f>マスタ!$C$3:$C$4</xm:f>
          </x14:formula1>
          <xm:sqref>C6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1A684-CC04-4AC4-A381-046A2E97A168}">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aJraf6hXpV9IA414a+RB3CTjrvFWJgqhPgHLuDj5k/siE2oduwgN5yGYZi/lekvQRtdfXy8A/DcItskmZq2vJQ==" saltValue="awgkKVZZQVIxMTV/JIhlbg=="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287" priority="3">
      <formula>$C11="その他"</formula>
    </cfRule>
    <cfRule type="expression" dxfId="286" priority="4">
      <formula>$C11&lt;&gt;"保育士等キャリアアップ研修"</formula>
    </cfRule>
    <cfRule type="expression" dxfId="285" priority="18" stopIfTrue="1">
      <formula>$C11="保育士等キャリアアップ研修"</formula>
    </cfRule>
  </conditionalFormatting>
  <conditionalFormatting sqref="H26:I26 C7 D8">
    <cfRule type="cellIs" dxfId="284" priority="17" operator="equal">
      <formula>""</formula>
    </cfRule>
  </conditionalFormatting>
  <conditionalFormatting sqref="E1">
    <cfRule type="cellIs" dxfId="283" priority="16" operator="equal">
      <formula>""</formula>
    </cfRule>
  </conditionalFormatting>
  <conditionalFormatting sqref="H3:J7">
    <cfRule type="cellIs" dxfId="282" priority="15" operator="equal">
      <formula>""</formula>
    </cfRule>
  </conditionalFormatting>
  <conditionalFormatting sqref="C6">
    <cfRule type="cellIs" dxfId="281" priority="14" operator="equal">
      <formula>""</formula>
    </cfRule>
  </conditionalFormatting>
  <conditionalFormatting sqref="D11:E25">
    <cfRule type="expression" dxfId="280" priority="11">
      <formula>$C11="横浜市（区）主催研修"</formula>
    </cfRule>
    <cfRule type="expression" dxfId="279" priority="12">
      <formula>$C11="園内研修"</formula>
    </cfRule>
    <cfRule type="expression" dxfId="278" priority="13">
      <formula>$C11="幼稚園教諭旧免許状更新講習・免許法認定講習"</formula>
    </cfRule>
  </conditionalFormatting>
  <conditionalFormatting sqref="H11:H25">
    <cfRule type="expression" dxfId="277" priority="1">
      <formula>$C11="その他"</formula>
    </cfRule>
    <cfRule type="expression" dxfId="276" priority="10">
      <formula>$C11="【職員処遇改善費のみ対象】横浜市（区）主催研修"</formula>
    </cfRule>
  </conditionalFormatting>
  <conditionalFormatting sqref="I11:I25">
    <cfRule type="expression" dxfId="275" priority="5">
      <formula>$C11="保育士等キャリアアップ研修"</formula>
    </cfRule>
    <cfRule type="expression" dxfId="274" priority="9">
      <formula>$C11="幼稚園教諭旧免許状更新講習・免許法認定講習"</formula>
    </cfRule>
  </conditionalFormatting>
  <conditionalFormatting sqref="G11:G25">
    <cfRule type="expression" dxfId="273" priority="2">
      <formula>$C11="その他"</formula>
    </cfRule>
    <cfRule type="expression" dxfId="272" priority="6">
      <formula>$C11="【職員処遇改善費のみ対象】横浜市（区）主催研修"</formula>
    </cfRule>
    <cfRule type="expression" dxfId="271" priority="7">
      <formula>$C11="園内研修"</formula>
    </cfRule>
    <cfRule type="expression" dxfId="270" priority="8">
      <formula>$C11="幼稚園教諭旧免許状更新講習・免許法認定講習"</formula>
    </cfRule>
  </conditionalFormatting>
  <dataValidations count="11">
    <dataValidation type="list" allowBlank="1" showInputMessage="1" showErrorMessage="1" sqref="H25" xr:uid="{9BB160B9-F7F5-4B65-844B-2C16333544C3}">
      <formula1>INDIRECT($C$5)</formula1>
    </dataValidation>
    <dataValidation type="list" allowBlank="1" showInputMessage="1" showErrorMessage="1" sqref="H11:H24" xr:uid="{2E7C4BAE-7F4B-4DB0-8CF9-7F9300F41234}">
      <formula1>INDIRECT($C$6)</formula1>
    </dataValidation>
    <dataValidation type="decimal" operator="greaterThanOrEqual" allowBlank="1" showInputMessage="1" showErrorMessage="1" sqref="I11:I25" xr:uid="{46DAEECC-0232-4259-8AB2-6C7BF8A0D366}">
      <formula1>0</formula1>
    </dataValidation>
    <dataValidation type="list" allowBlank="1" showInputMessage="1" showErrorMessage="1" promptTitle="実施主体" prompt="幼稚園教諭旧免許状更新講習時は入力不要" sqref="D12:E25" xr:uid="{D9FA7DA3-145C-480A-B9DD-BB9FCA6C6524}">
      <formula1>INDIRECT($C12)</formula1>
    </dataValidation>
    <dataValidation type="date" operator="lessThanOrEqual" allowBlank="1" showInputMessage="1" showErrorMessage="1" sqref="B11:B25" xr:uid="{0F16A70E-0623-4FA8-B5E9-A9711CEBD307}">
      <formula1>45382</formula1>
    </dataValidation>
    <dataValidation type="list" allowBlank="1" showInputMessage="1" showErrorMessage="1" promptTitle="実施主体" prompt="幼稚園教諭旧免許状更新講習時は入力不要" sqref="D11:E11" xr:uid="{C0266388-9916-43F4-868B-1D76BE7DCD50}">
      <formula1>INDIRECT($C$11)</formula1>
    </dataValidation>
    <dataValidation type="custom" allowBlank="1" showInputMessage="1" showErrorMessage="1" promptTitle="講義名・テーマ" prompt="保育士等キャリアアップ研修の時は入力不要" sqref="F11:F25" xr:uid="{75445F3B-5E61-43CB-ABF1-2E1578A80AB0}">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xr:uid="{4CBEF266-38A6-4DE2-B79C-6644CE3796FD}">
      <formula1>12</formula1>
    </dataValidation>
    <dataValidation type="list" allowBlank="1" showInputMessage="1" showErrorMessage="1" sqref="D8" xr:uid="{EC01203E-963D-4744-BD31-14F34CA8055B}">
      <formula1>"〇,×"</formula1>
    </dataValidation>
    <dataValidation type="list" allowBlank="1" showInputMessage="1" showErrorMessage="1" sqref="C11:C25" xr:uid="{01EF06F6-F612-451A-B783-EF39CD08C1F5}">
      <formula1>INDIRECT($D$8)</formula1>
    </dataValidation>
    <dataValidation type="list" allowBlank="1" showInputMessage="1" showErrorMessage="1" sqref="O6" xr:uid="{B4918597-1C1E-451F-B0D6-CB8C74EE34B5}">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1B173D87-3E36-4754-8292-095566318895}">
          <x14:formula1>
            <xm:f>マスタ!$C$3:$C$4</xm:f>
          </x14:formula1>
          <xm:sqref>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8747B-737A-44CC-BE60-AF5524FA55A9}">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6">
        <f>①集計表!O4</f>
        <v>0</v>
      </c>
      <c r="I4" s="246"/>
      <c r="J4" s="247"/>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8">
        <f>①集計表!O5</f>
        <v>0</v>
      </c>
      <c r="I5" s="248"/>
      <c r="J5" s="249"/>
      <c r="K5" s="174"/>
      <c r="L5" s="174"/>
      <c r="M5" s="174"/>
      <c r="N5" s="174"/>
      <c r="O5" s="174"/>
      <c r="P5" s="174"/>
      <c r="Q5" s="174"/>
      <c r="R5" s="174"/>
      <c r="S5" s="174"/>
      <c r="T5" s="174"/>
      <c r="U5" s="174"/>
      <c r="V5" s="174"/>
      <c r="W5" s="174"/>
    </row>
    <row r="6" spans="1:23" s="6" customFormat="1" ht="24.95" customHeight="1">
      <c r="A6" s="65"/>
      <c r="B6" s="72" t="s">
        <v>6</v>
      </c>
      <c r="C6" s="259"/>
      <c r="D6" s="260"/>
      <c r="E6" s="14"/>
      <c r="F6" s="7"/>
      <c r="G6" s="76" t="s">
        <v>64</v>
      </c>
      <c r="H6" s="248">
        <f>①集計表!O6</f>
        <v>0</v>
      </c>
      <c r="I6" s="248"/>
      <c r="J6" s="249"/>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1"/>
      <c r="D7" s="262"/>
      <c r="E7" s="14"/>
      <c r="F7" s="7"/>
      <c r="G7" s="17" t="s">
        <v>65</v>
      </c>
      <c r="H7" s="250">
        <f>①集計表!O7</f>
        <v>0</v>
      </c>
      <c r="I7" s="251"/>
      <c r="J7" s="252"/>
      <c r="K7" s="174"/>
      <c r="L7" s="174"/>
      <c r="M7" s="174"/>
      <c r="N7" s="174"/>
      <c r="O7" s="174"/>
      <c r="P7" s="174"/>
      <c r="Q7" s="174"/>
      <c r="R7" s="174"/>
      <c r="S7" s="174"/>
      <c r="T7" s="174"/>
      <c r="U7" s="174"/>
      <c r="V7" s="174"/>
      <c r="W7" s="174"/>
    </row>
    <row r="8" spans="1:23" s="6" customFormat="1" ht="24.95" customHeight="1" thickBot="1">
      <c r="A8" s="65"/>
      <c r="B8" s="257" t="s">
        <v>111</v>
      </c>
      <c r="C8" s="258"/>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5" t="s">
        <v>78</v>
      </c>
      <c r="E10" s="256"/>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0"/>
      <c r="E11" s="241"/>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0"/>
      <c r="E12" s="241"/>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0"/>
      <c r="E13" s="241"/>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0"/>
      <c r="E14" s="241"/>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0"/>
      <c r="E15" s="241"/>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0"/>
      <c r="E16" s="241"/>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0"/>
      <c r="E17" s="241"/>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0"/>
      <c r="E18" s="241"/>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0"/>
      <c r="E19" s="241"/>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0"/>
      <c r="E20" s="241"/>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0"/>
      <c r="E21" s="241"/>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0"/>
      <c r="E22" s="241"/>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0"/>
      <c r="E23" s="241"/>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0"/>
      <c r="E24" s="241"/>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3"/>
      <c r="E25" s="254"/>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2" t="s">
        <v>66</v>
      </c>
      <c r="B26" s="243"/>
      <c r="C26" s="244"/>
      <c r="D26" s="244"/>
      <c r="E26" s="244"/>
      <c r="F26" s="243"/>
      <c r="G26" s="245"/>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2"/>
      <c r="B27" s="243"/>
      <c r="C27" s="244"/>
      <c r="D27" s="244"/>
      <c r="E27" s="244"/>
      <c r="F27" s="243"/>
      <c r="G27" s="245"/>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2"/>
      <c r="B28" s="243"/>
      <c r="C28" s="244"/>
      <c r="D28" s="244"/>
      <c r="E28" s="244"/>
      <c r="F28" s="243"/>
      <c r="G28" s="245"/>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63" t="s">
        <v>67</v>
      </c>
      <c r="C34" s="263"/>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89"/>
      <c r="C38" s="190"/>
      <c r="D38" s="190"/>
      <c r="E38" s="190"/>
      <c r="F38" s="190"/>
      <c r="G38" s="190"/>
      <c r="H38" s="190"/>
      <c r="I38" s="190"/>
      <c r="J38" s="190"/>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t7gPwQNQOcILaSXeFDRbqoXOj7/iefAsi0xAdb4Ain/QS01Y2ZLfd/M+ZBtfxdY+q99pHZMZwE0ZvJLRJJKtbg==" saltValue="FuXyKVyki6RkEY+LszFZ1w==" spinCount="100000" sheet="1" insertRows="0"/>
  <mergeCells count="28">
    <mergeCell ref="A27:G27"/>
    <mergeCell ref="A28:G28"/>
    <mergeCell ref="B34:C34"/>
    <mergeCell ref="B38:J38"/>
    <mergeCell ref="D21:E21"/>
    <mergeCell ref="D22:E22"/>
    <mergeCell ref="D23:E23"/>
    <mergeCell ref="D24:E24"/>
    <mergeCell ref="D25:E25"/>
    <mergeCell ref="A26:G26"/>
    <mergeCell ref="D20:E20"/>
    <mergeCell ref="B8:C8"/>
    <mergeCell ref="D10:E10"/>
    <mergeCell ref="D11:E11"/>
    <mergeCell ref="D12:E12"/>
    <mergeCell ref="D13:E13"/>
    <mergeCell ref="D14:E14"/>
    <mergeCell ref="D15:E15"/>
    <mergeCell ref="D16:E16"/>
    <mergeCell ref="D17:E17"/>
    <mergeCell ref="D18:E18"/>
    <mergeCell ref="D19:E19"/>
    <mergeCell ref="H4:J4"/>
    <mergeCell ref="H5:J5"/>
    <mergeCell ref="C6:D6"/>
    <mergeCell ref="H6:J6"/>
    <mergeCell ref="C7:D7"/>
    <mergeCell ref="H7:J7"/>
  </mergeCells>
  <phoneticPr fontId="2"/>
  <conditionalFormatting sqref="F11:F25">
    <cfRule type="expression" dxfId="269" priority="3">
      <formula>$C11="その他"</formula>
    </cfRule>
    <cfRule type="expression" dxfId="268" priority="4">
      <formula>$C11&lt;&gt;"保育士等キャリアアップ研修"</formula>
    </cfRule>
    <cfRule type="expression" dxfId="267" priority="18" stopIfTrue="1">
      <formula>$C11="保育士等キャリアアップ研修"</formula>
    </cfRule>
  </conditionalFormatting>
  <conditionalFormatting sqref="H26:I26 C7 D8">
    <cfRule type="cellIs" dxfId="266" priority="17" operator="equal">
      <formula>""</formula>
    </cfRule>
  </conditionalFormatting>
  <conditionalFormatting sqref="E1">
    <cfRule type="cellIs" dxfId="265" priority="16" operator="equal">
      <formula>""</formula>
    </cfRule>
  </conditionalFormatting>
  <conditionalFormatting sqref="H3:J7">
    <cfRule type="cellIs" dxfId="264" priority="15" operator="equal">
      <formula>""</formula>
    </cfRule>
  </conditionalFormatting>
  <conditionalFormatting sqref="C6">
    <cfRule type="cellIs" dxfId="263" priority="14" operator="equal">
      <formula>""</formula>
    </cfRule>
  </conditionalFormatting>
  <conditionalFormatting sqref="D11:E25">
    <cfRule type="expression" dxfId="262" priority="11">
      <formula>$C11="横浜市（区）主催研修"</formula>
    </cfRule>
    <cfRule type="expression" dxfId="261" priority="12">
      <formula>$C11="園内研修"</formula>
    </cfRule>
    <cfRule type="expression" dxfId="260" priority="13">
      <formula>$C11="幼稚園教諭旧免許状更新講習・免許法認定講習"</formula>
    </cfRule>
  </conditionalFormatting>
  <conditionalFormatting sqref="H11:H25">
    <cfRule type="expression" dxfId="259" priority="1">
      <formula>$C11="その他"</formula>
    </cfRule>
    <cfRule type="expression" dxfId="258" priority="10">
      <formula>$C11="【職員処遇改善費のみ対象】横浜市（区）主催研修"</formula>
    </cfRule>
  </conditionalFormatting>
  <conditionalFormatting sqref="I11:I25">
    <cfRule type="expression" dxfId="257" priority="5">
      <formula>$C11="保育士等キャリアアップ研修"</formula>
    </cfRule>
    <cfRule type="expression" dxfId="256" priority="9">
      <formula>$C11="幼稚園教諭旧免許状更新講習・免許法認定講習"</formula>
    </cfRule>
  </conditionalFormatting>
  <conditionalFormatting sqref="G11:G25">
    <cfRule type="expression" dxfId="255" priority="2">
      <formula>$C11="その他"</formula>
    </cfRule>
    <cfRule type="expression" dxfId="254" priority="6">
      <formula>$C11="【職員処遇改善費のみ対象】横浜市（区）主催研修"</formula>
    </cfRule>
    <cfRule type="expression" dxfId="253" priority="7">
      <formula>$C11="園内研修"</formula>
    </cfRule>
    <cfRule type="expression" dxfId="252" priority="8">
      <formula>$C11="幼稚園教諭旧免許状更新講習・免許法認定講習"</formula>
    </cfRule>
  </conditionalFormatting>
  <dataValidations count="11">
    <dataValidation type="list" allowBlank="1" showInputMessage="1" showErrorMessage="1" sqref="O6" xr:uid="{C3E3695A-3C64-4558-8CC0-26CDC0117CBE}">
      <formula1>" "</formula1>
    </dataValidation>
    <dataValidation type="list" allowBlank="1" showInputMessage="1" showErrorMessage="1" sqref="C11:C25" xr:uid="{2BC4EBAB-FBC0-4947-B799-1188BCE61D1B}">
      <formula1>INDIRECT($D$8)</formula1>
    </dataValidation>
    <dataValidation type="list" allowBlank="1" showInputMessage="1" showErrorMessage="1" sqref="D8" xr:uid="{4FAFB45F-EAA3-487E-914A-1BAC7F7E5D2E}">
      <formula1>"〇,×"</formula1>
    </dataValidation>
    <dataValidation type="textLength" operator="equal" allowBlank="1" showInputMessage="1" showErrorMessage="1" promptTitle="修了証番号" prompt="保育士等キャリアアップ研修の時のみ12桁の修了証番号を入力" sqref="G11:G25" xr:uid="{F748822D-6E5F-4793-A4D1-5776E16065F9}">
      <formula1>12</formula1>
    </dataValidation>
    <dataValidation type="custom" allowBlank="1" showInputMessage="1" showErrorMessage="1" promptTitle="講義名・テーマ" prompt="保育士等キャリアアップ研修の時は入力不要" sqref="F11:F25" xr:uid="{AA12BFA6-3840-4B83-8CA1-A5614C59DCE1}">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xr:uid="{EAC1D76F-DDF6-4F29-AD4A-7B2A0C9EBC33}">
      <formula1>INDIRECT($C$11)</formula1>
    </dataValidation>
    <dataValidation type="date" operator="lessThanOrEqual" allowBlank="1" showInputMessage="1" showErrorMessage="1" sqref="B11:B25" xr:uid="{47C3D5C2-74A3-49FB-9C69-A0A25339CFA5}">
      <formula1>45382</formula1>
    </dataValidation>
    <dataValidation type="list" allowBlank="1" showInputMessage="1" showErrorMessage="1" promptTitle="実施主体" prompt="幼稚園教諭旧免許状更新講習時は入力不要" sqref="D12:E25" xr:uid="{A451D067-B887-451F-956C-8377C07DFFD6}">
      <formula1>INDIRECT($C12)</formula1>
    </dataValidation>
    <dataValidation type="decimal" operator="greaterThanOrEqual" allowBlank="1" showInputMessage="1" showErrorMessage="1" sqref="I11:I25" xr:uid="{631165C3-0C0F-4650-A28D-4D462A0C8FAB}">
      <formula1>0</formula1>
    </dataValidation>
    <dataValidation type="list" allowBlank="1" showInputMessage="1" showErrorMessage="1" sqref="H11:H24" xr:uid="{1E6A12D4-6450-435C-8CF0-1C8CFC6AB91A}">
      <formula1>INDIRECT($C$6)</formula1>
    </dataValidation>
    <dataValidation type="list" allowBlank="1" showInputMessage="1" showErrorMessage="1" sqref="H25" xr:uid="{03A75DA7-0940-45EB-B30E-E20B1DF7E80E}">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F98A58A7-E040-4F96-8398-791B0DDDC2FD}">
          <x14:formula1>
            <xm:f>マスタ!$C$3:$C$4</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32</vt:i4>
      </vt:variant>
    </vt:vector>
  </HeadingPairs>
  <TitlesOfParts>
    <vt:vector size="55" baseType="lpstr">
      <vt:lpstr>マスタ</vt:lpstr>
      <vt:lpstr>保育所・地域型 (記載例)</vt:lpstr>
      <vt:lpstr>①集計表</vt:lpstr>
      <vt:lpstr>②名簿(1)</vt:lpstr>
      <vt:lpstr>②名簿(2)</vt:lpstr>
      <vt:lpstr>②名簿(3)</vt:lpstr>
      <vt:lpstr>②名簿(4)</vt:lpstr>
      <vt:lpstr>②名簿(5)</vt:lpstr>
      <vt:lpstr>②名簿(6)</vt:lpstr>
      <vt:lpstr>②名簿(7)</vt:lpstr>
      <vt:lpstr>②名簿(8)</vt:lpstr>
      <vt:lpstr>②名簿(9)</vt:lpstr>
      <vt:lpstr>②名簿(10)</vt:lpstr>
      <vt:lpstr>②名簿(11)</vt:lpstr>
      <vt:lpstr>②名簿(12)</vt:lpstr>
      <vt:lpstr>②名簿(13)</vt:lpstr>
      <vt:lpstr>②名簿(14)</vt:lpstr>
      <vt:lpstr>②名簿(15)</vt:lpstr>
      <vt:lpstr>②名簿(16)</vt:lpstr>
      <vt:lpstr>②名簿(17)</vt:lpstr>
      <vt:lpstr>②名簿(18)</vt:lpstr>
      <vt:lpstr>②名簿(19)</vt:lpstr>
      <vt:lpstr>②名簿(20)</vt:lpstr>
      <vt:lpstr>×</vt:lpstr>
      <vt:lpstr>〇</vt:lpstr>
      <vt:lpstr>①集計表!Print_Area</vt:lpstr>
      <vt:lpstr>'②名簿(1)'!Print_Area</vt:lpstr>
      <vt:lpstr>'②名簿(10)'!Print_Area</vt:lpstr>
      <vt:lpstr>'②名簿(11)'!Print_Area</vt:lpstr>
      <vt:lpstr>'②名簿(12)'!Print_Area</vt:lpstr>
      <vt:lpstr>'②名簿(13)'!Print_Area</vt:lpstr>
      <vt:lpstr>'②名簿(14)'!Print_Area</vt:lpstr>
      <vt:lpstr>'②名簿(15)'!Print_Area</vt:lpstr>
      <vt:lpstr>'②名簿(16)'!Print_Area</vt:lpstr>
      <vt:lpstr>'②名簿(17)'!Print_Area</vt:lpstr>
      <vt:lpstr>'②名簿(18)'!Print_Area</vt:lpstr>
      <vt:lpstr>'②名簿(19)'!Print_Area</vt:lpstr>
      <vt:lpstr>'②名簿(2)'!Print_Area</vt:lpstr>
      <vt:lpstr>'②名簿(20)'!Print_Area</vt:lpstr>
      <vt:lpstr>'②名簿(3)'!Print_Area</vt:lpstr>
      <vt:lpstr>'②名簿(4)'!Print_Area</vt:lpstr>
      <vt:lpstr>'②名簿(5)'!Print_Area</vt:lpstr>
      <vt:lpstr>'②名簿(6)'!Print_Area</vt:lpstr>
      <vt:lpstr>'②名簿(7)'!Print_Area</vt:lpstr>
      <vt:lpstr>'②名簿(8)'!Print_Area</vt:lpstr>
      <vt:lpstr>'②名簿(9)'!Print_Area</vt:lpstr>
      <vt:lpstr>'保育所・地域型 (記載例)'!Print_Area</vt:lpstr>
      <vt:lpstr>その他</vt:lpstr>
      <vt:lpstr>なし_職員処遇改善費の対象者</vt:lpstr>
      <vt:lpstr>研修名_処遇Ⅱ</vt:lpstr>
      <vt:lpstr>研修名_職員処遇改善費</vt:lpstr>
      <vt:lpstr>職務分野別リーダー</vt:lpstr>
      <vt:lpstr>専門リーダー</vt:lpstr>
      <vt:lpstr>副主任保育士</vt:lpstr>
      <vt:lpstr>保育士等キャリアアップ研修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2023-11-06T00:28:45Z</cp:lastPrinted>
  <dcterms:created xsi:type="dcterms:W3CDTF">2022-12-09T00:28:35Z</dcterms:created>
  <dcterms:modified xsi:type="dcterms:W3CDTF">2024-10-25T03:48:54Z</dcterms:modified>
</cp:coreProperties>
</file>