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h-19-00021585\給付担当\06 処遇改善\R5\120_事務改善に向けた取組\050_R５計画様式・テキスト検討\999_HP掲載\"/>
    </mc:Choice>
  </mc:AlternateContent>
  <xr:revisionPtr revIDLastSave="0" documentId="13_ncr:1_{7BB56773-FA49-40EE-BE65-092CF687F270}" xr6:coauthVersionLast="47" xr6:coauthVersionMax="47" xr10:uidLastSave="{00000000-0000-0000-0000-000000000000}"/>
  <workbookProtection workbookAlgorithmName="SHA-512" workbookHashValue="tPaq8To7nUiKJiPDi4I8O8GR02o5ftZLOhx7g1ZxABFJkcsJhkFjcZIvFYzW7L9efLJ0eYjI1ivyqEU4CKdz8Q==" workbookSaltValue="QaiJA/zhyfSaBtR8aQaP8A==" workbookSpinCount="100000" lockStructure="1"/>
  <bookViews>
    <workbookView xWindow="-120" yWindow="-120" windowWidth="20730" windowHeight="11040" xr2:uid="{00000000-000D-0000-FFFF-FFFF00000000}"/>
  </bookViews>
  <sheets>
    <sheet name="積算表" sheetId="2" r:id="rId1"/>
    <sheet name="加算区分" sheetId="3" state="hidden" r:id="rId2"/>
    <sheet name="保育単価表（Ｂ型）" sheetId="6" state="hidden" r:id="rId3"/>
    <sheet name="保育単価表（Ｂ型）②" sheetId="8" state="hidden" r:id="rId4"/>
  </sheets>
  <definedNames>
    <definedName name="_Fill" localSheetId="1" hidden="1">#REF!</definedName>
    <definedName name="_Fill" hidden="1">#REF!</definedName>
    <definedName name="_xlnm._FilterDatabase" localSheetId="2" hidden="1">'保育単価表（Ｂ型）'!$B$4:$WXQ$22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積算表!$A$1:$AJ$51</definedName>
    <definedName name="_xlnm.Print_Area" localSheetId="2">'保育単価表（Ｂ型）'!$B$1:$BL$22</definedName>
    <definedName name="単価表">'保育単価表（Ｂ型）'!$A$6:$BL$22</definedName>
    <definedName name="定員">積算表!$AS$2:$AT$19</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46" i="2" l="1"/>
  <c r="AP45" i="2"/>
  <c r="M43" i="2" l="1"/>
  <c r="M44" i="2" s="1"/>
  <c r="AE1" i="2" l="1"/>
  <c r="S21" i="2" l="1"/>
  <c r="V24" i="2" s="1"/>
  <c r="M21" i="2"/>
  <c r="AE16" i="2" l="1"/>
  <c r="F14" i="3" l="1"/>
  <c r="F13" i="3"/>
  <c r="F12" i="3"/>
  <c r="F11" i="3"/>
  <c r="F10" i="3"/>
  <c r="F9" i="3"/>
  <c r="F8" i="3"/>
  <c r="F7" i="3"/>
  <c r="F6" i="3"/>
  <c r="F5" i="3"/>
  <c r="F4" i="3"/>
  <c r="F3" i="3"/>
  <c r="AY9" i="2"/>
  <c r="S36" i="2" l="1"/>
  <c r="O35" i="2"/>
  <c r="Q35" i="2"/>
  <c r="Q36" i="2"/>
  <c r="M35" i="2"/>
  <c r="S35" i="2"/>
  <c r="M34" i="2"/>
  <c r="S34" i="2"/>
  <c r="Q34" i="2"/>
  <c r="O34" i="2"/>
  <c r="AY8" i="2"/>
  <c r="AY6" i="2"/>
  <c r="AY7" i="2"/>
  <c r="AY4" i="2"/>
  <c r="W35" i="2" l="1"/>
  <c r="Y36" i="2"/>
  <c r="U35" i="2"/>
  <c r="AA36" i="2"/>
  <c r="AA35" i="2"/>
  <c r="Y35" i="2"/>
  <c r="AI40" i="2"/>
  <c r="AA40" i="2"/>
  <c r="S40" i="2"/>
  <c r="AI37" i="2"/>
  <c r="AA37" i="2"/>
  <c r="S37" i="2"/>
  <c r="S39" i="2" s="1"/>
  <c r="AI36" i="2"/>
  <c r="AE35" i="2"/>
  <c r="AC40" i="2"/>
  <c r="U40" i="2"/>
  <c r="U37" i="2"/>
  <c r="AG40" i="2"/>
  <c r="Y40" i="2"/>
  <c r="Q40" i="2"/>
  <c r="AG37" i="2"/>
  <c r="Y37" i="2"/>
  <c r="Q37" i="2"/>
  <c r="Q39" i="2" s="1"/>
  <c r="AG36" i="2"/>
  <c r="AC35" i="2"/>
  <c r="M40" i="2"/>
  <c r="AG35" i="2"/>
  <c r="AE40" i="2"/>
  <c r="W40" i="2"/>
  <c r="O40" i="2"/>
  <c r="AE37" i="2"/>
  <c r="W37" i="2"/>
  <c r="O37" i="2"/>
  <c r="O39" i="2" s="1"/>
  <c r="AI35" i="2"/>
  <c r="AC37" i="2"/>
  <c r="M37" i="2"/>
  <c r="M39" i="2" s="1"/>
  <c r="O38" i="2"/>
  <c r="AE34" i="2"/>
  <c r="AG34" i="2"/>
  <c r="AC34" i="2"/>
  <c r="AC41" i="2" s="1"/>
  <c r="AI34" i="2"/>
  <c r="AI41" i="2" s="1"/>
  <c r="W34" i="2"/>
  <c r="U34" i="2"/>
  <c r="Y34" i="2"/>
  <c r="Y41" i="2" s="1"/>
  <c r="AA34" i="2"/>
  <c r="AA41" i="2" s="1"/>
  <c r="Q41" i="2" l="1"/>
  <c r="AG41" i="2"/>
  <c r="O41" i="2"/>
  <c r="O42" i="2" s="1"/>
  <c r="O45" i="2" s="1"/>
  <c r="O46" i="2" s="1"/>
  <c r="U41" i="2"/>
  <c r="W41" i="2"/>
  <c r="AE41" i="2"/>
  <c r="S41" i="2"/>
  <c r="M38" i="2"/>
  <c r="U39" i="2"/>
  <c r="AG39" i="2"/>
  <c r="W39" i="2"/>
  <c r="AE39" i="2"/>
  <c r="AI39" i="2"/>
  <c r="M41" i="2"/>
  <c r="AA39" i="2"/>
  <c r="Y39" i="2"/>
  <c r="AC39" i="2"/>
  <c r="S38" i="2"/>
  <c r="AG38" i="2"/>
  <c r="AI38" i="2"/>
  <c r="Q38" i="2"/>
  <c r="Y38" i="2"/>
  <c r="AE38" i="2"/>
  <c r="AA38" i="2"/>
  <c r="U38" i="2"/>
  <c r="W38" i="2"/>
  <c r="AC38" i="2"/>
  <c r="W42" i="2" l="1"/>
  <c r="W45" i="2" s="1"/>
  <c r="W46" i="2" s="1"/>
  <c r="S42" i="2"/>
  <c r="S45" i="2" s="1"/>
  <c r="S46" i="2" s="1"/>
  <c r="AA42" i="2"/>
  <c r="AA45" i="2" s="1"/>
  <c r="AA46" i="2" s="1"/>
  <c r="Y42" i="2"/>
  <c r="Y45" i="2" s="1"/>
  <c r="Y46" i="2" s="1"/>
  <c r="U42" i="2"/>
  <c r="U45" i="2" s="1"/>
  <c r="U46" i="2" s="1"/>
  <c r="M42" i="2"/>
  <c r="M45" i="2" s="1"/>
  <c r="M46" i="2" s="1"/>
  <c r="AI42" i="2"/>
  <c r="AI45" i="2" s="1"/>
  <c r="AI46" i="2" s="1"/>
  <c r="AC42" i="2"/>
  <c r="AC45" i="2" s="1"/>
  <c r="AC46" i="2" s="1"/>
  <c r="AG42" i="2"/>
  <c r="AG45" i="2" s="1"/>
  <c r="AG46" i="2" s="1"/>
  <c r="AE42" i="2"/>
  <c r="AE45" i="2" s="1"/>
  <c r="AE46" i="2" s="1"/>
  <c r="Q42" i="2"/>
  <c r="Q45" i="2" s="1"/>
  <c r="Q46" i="2" s="1"/>
  <c r="M49" i="2" l="1"/>
  <c r="M26" i="2" s="1"/>
  <c r="M48" i="2"/>
  <c r="M50" i="2"/>
  <c r="M27" i="2" s="1"/>
  <c r="M47" i="2" l="1"/>
</calcChain>
</file>

<file path=xl/sharedStrings.xml><?xml version="1.0" encoding="utf-8"?>
<sst xmlns="http://schemas.openxmlformats.org/spreadsheetml/2006/main" count="326" uniqueCount="225">
  <si>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</si>
  <si>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</si>
  <si>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</si>
  <si>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</si>
  <si>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</si>
  <si>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</si>
  <si>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</si>
  <si>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</si>
  <si>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</si>
  <si>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</si>
  <si>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</si>
  <si>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</si>
  <si>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</si>
  <si>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</si>
  <si>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</si>
  <si>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</si>
  <si>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</si>
  <si>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</si>
  <si>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</si>
  <si>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</si>
  <si>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</si>
  <si>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</si>
  <si>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</si>
  <si>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</si>
  <si>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</si>
  <si>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</si>
  <si>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夜間保育加算</t>
    <rPh sb="0" eb="2">
      <t>ヤカン</t>
    </rPh>
    <rPh sb="2" eb="4">
      <t>ホイク</t>
    </rPh>
    <rPh sb="4" eb="6">
      <t>カサン</t>
    </rPh>
    <phoneticPr fontId="8"/>
  </si>
  <si>
    <t>②合計</t>
    <rPh sb="1" eb="3">
      <t>ゴウケイ</t>
    </rPh>
    <phoneticPr fontId="4"/>
  </si>
  <si>
    <t>加減調整部分③</t>
    <rPh sb="0" eb="2">
      <t>カゲン</t>
    </rPh>
    <rPh sb="2" eb="4">
      <t>チョウセイ</t>
    </rPh>
    <rPh sb="4" eb="6">
      <t>ブブン</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</si>
  <si>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</si>
  <si>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</si>
  <si>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</si>
  <si>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</si>
  <si>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</si>
  <si>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</si>
  <si>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</si>
  <si>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</si>
  <si>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</si>
  <si>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</si>
  <si>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</si>
  <si>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</si>
  <si>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</si>
  <si>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</si>
  <si>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</si>
  <si>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</si>
  <si>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</si>
  <si>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</si>
  <si>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年齢区分</t>
    <rPh sb="0" eb="2">
      <t>ネンレイ</t>
    </rPh>
    <rPh sb="2" eb="4">
      <t>クブン</t>
    </rPh>
    <phoneticPr fontId="8"/>
  </si>
  <si>
    <t>保育必要量区分⑤</t>
    <rPh sb="0" eb="2">
      <t>ホイク</t>
    </rPh>
    <rPh sb="2" eb="5">
      <t>ヒツヨウリョウ</t>
    </rPh>
    <rPh sb="5" eb="7">
      <t>クブン</t>
    </rPh>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</si>
  <si>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</si>
  <si>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</si>
  <si>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</si>
  <si>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</si>
  <si>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</si>
  <si>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</si>
  <si>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</si>
  <si>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</si>
  <si>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</si>
  <si>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</si>
  <si>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</si>
  <si>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</si>
  <si>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
加算Ⅰ</t>
    <phoneticPr fontId="5"/>
  </si>
  <si>
    <t>処遇改善等加算Ⅰ</t>
    <rPh sb="0" eb="2">
      <t>ショグウ</t>
    </rPh>
    <rPh sb="2" eb="4">
      <t>カイゼン</t>
    </rPh>
    <rPh sb="4" eb="5">
      <t>トウ</t>
    </rPh>
    <rPh sb="5" eb="7">
      <t>カサン</t>
    </rPh>
    <phoneticPr fontId="8"/>
  </si>
  <si>
    <t>加算額</t>
    <rPh sb="0" eb="3">
      <t>カサンガク</t>
    </rPh>
    <phoneticPr fontId="5"/>
  </si>
  <si>
    <t>（注）</t>
    <phoneticPr fontId="5"/>
  </si>
  <si>
    <t>（注）</t>
    <rPh sb="0" eb="3">
      <t>チュウ</t>
    </rPh>
    <phoneticPr fontId="8"/>
  </si>
  <si>
    <t>(注)</t>
    <rPh sb="1" eb="2">
      <t>チュウ</t>
    </rPh>
    <phoneticPr fontId="8"/>
  </si>
  <si>
    <t>標　準</t>
    <rPh sb="0" eb="1">
      <t>シルベ</t>
    </rPh>
    <rPh sb="2" eb="3">
      <t>ジュン</t>
    </rPh>
    <phoneticPr fontId="5"/>
  </si>
  <si>
    <t>都市部</t>
    <rPh sb="0" eb="3">
      <t>トシブ</t>
    </rPh>
    <phoneticPr fontId="5"/>
  </si>
  <si>
    <t>③</t>
    <phoneticPr fontId="5"/>
  </si>
  <si>
    <t>④</t>
    <phoneticPr fontId="5"/>
  </si>
  <si>
    <t>⑥</t>
    <phoneticPr fontId="5"/>
  </si>
  <si>
    <t>⑦</t>
    <phoneticPr fontId="5"/>
  </si>
  <si>
    <t>⑧</t>
    <phoneticPr fontId="5"/>
  </si>
  <si>
    <t>⑪</t>
    <phoneticPr fontId="5"/>
  </si>
  <si>
    <t>⑫</t>
    <phoneticPr fontId="5"/>
  </si>
  <si>
    <t>⑬</t>
    <phoneticPr fontId="5"/>
  </si>
  <si>
    <t>⑭</t>
    <phoneticPr fontId="5"/>
  </si>
  <si>
    <t>⑯</t>
    <phoneticPr fontId="5"/>
  </si>
  <si>
    <t xml:space="preserve"> 6人
　から
12人
　まで</t>
    <rPh sb="2" eb="3">
      <t>ニン</t>
    </rPh>
    <rPh sb="10" eb="11">
      <t>ニン</t>
    </rPh>
    <phoneticPr fontId="8"/>
  </si>
  <si>
    <t>3号</t>
    <rPh sb="1" eb="2">
      <t>ゴウ</t>
    </rPh>
    <phoneticPr fontId="5"/>
  </si>
  <si>
    <t>１､２歳児</t>
    <rPh sb="3" eb="5">
      <t>サイジ</t>
    </rPh>
    <phoneticPr fontId="8"/>
  </si>
  <si>
    <t>×加算率</t>
    <rPh sb="1" eb="3">
      <t>カサン</t>
    </rPh>
    <rPh sb="3" eb="4">
      <t>リツ</t>
    </rPh>
    <phoneticPr fontId="5"/>
  </si>
  <si>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</si>
  <si>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</si>
  <si>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</si>
  <si>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t>
    <phoneticPr fontId="5"/>
  </si>
  <si>
    <t>ａ地域</t>
    <phoneticPr fontId="5"/>
  </si>
  <si>
    <t>－</t>
    <phoneticPr fontId="5"/>
  </si>
  <si>
    <t>ｂ地域</t>
    <phoneticPr fontId="5"/>
  </si>
  <si>
    <t>ｃ地域</t>
    <phoneticPr fontId="5"/>
  </si>
  <si>
    <t>ｄ地域</t>
    <phoneticPr fontId="5"/>
  </si>
  <si>
    <t>各月初日の</t>
    <rPh sb="0" eb="2">
      <t>カクツキ</t>
    </rPh>
    <rPh sb="2" eb="4">
      <t>ショニチ</t>
    </rPh>
    <phoneticPr fontId="5"/>
  </si>
  <si>
    <t>13人
　から
19人
　まで</t>
    <rPh sb="2" eb="3">
      <t>ニン</t>
    </rPh>
    <rPh sb="10" eb="11">
      <t>ニン</t>
    </rPh>
    <phoneticPr fontId="8"/>
  </si>
  <si>
    <t>利用子ども数</t>
    <rPh sb="0" eb="2">
      <t>リヨウ</t>
    </rPh>
    <rPh sb="2" eb="3">
      <t>コ</t>
    </rPh>
    <rPh sb="5" eb="6">
      <t>スウ</t>
    </rPh>
    <phoneticPr fontId="5"/>
  </si>
  <si>
    <t>　 840人～　909人</t>
  </si>
  <si>
    <t>16/100
地域</t>
    <phoneticPr fontId="8"/>
  </si>
  <si>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</si>
  <si>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</si>
  <si>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</si>
  <si>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</si>
  <si>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</si>
  <si>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</si>
  <si>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</si>
  <si>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</si>
  <si>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</si>
  <si>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</si>
  <si>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</si>
  <si>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</si>
  <si>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</si>
  <si>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</si>
  <si>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㉓</t>
    <phoneticPr fontId="8"/>
  </si>
  <si>
    <t>　</t>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</si>
  <si>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</si>
  <si>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</si>
  <si>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</si>
  <si>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</si>
  <si>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</si>
  <si>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</si>
  <si>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</si>
  <si>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</si>
  <si>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小規模
B型</t>
    <rPh sb="0" eb="3">
      <t>ショウキボ</t>
    </rPh>
    <rPh sb="5" eb="6">
      <t>ガタ</t>
    </rPh>
    <phoneticPr fontId="4"/>
  </si>
  <si>
    <t>処遇改善等加算Ⅰ</t>
    <phoneticPr fontId="5"/>
  </si>
  <si>
    <t>保育士比率向上加算</t>
    <rPh sb="0" eb="3">
      <t>ホイクシ</t>
    </rPh>
    <rPh sb="3" eb="5">
      <t>ヒリツ</t>
    </rPh>
    <rPh sb="5" eb="7">
      <t>コウジョウ</t>
    </rPh>
    <rPh sb="7" eb="9">
      <t>カサン</t>
    </rPh>
    <phoneticPr fontId="5"/>
  </si>
  <si>
    <t>連携施設を設定しない場合</t>
    <phoneticPr fontId="5"/>
  </si>
  <si>
    <t>①</t>
    <phoneticPr fontId="5"/>
  </si>
  <si>
    <t>②</t>
    <phoneticPr fontId="5"/>
  </si>
  <si>
    <t>⑨</t>
    <phoneticPr fontId="5"/>
  </si>
  <si>
    <t>⑩</t>
    <phoneticPr fontId="5"/>
  </si>
  <si>
    <t>⑮</t>
    <phoneticPr fontId="5"/>
  </si>
  <si>
    <t>⑰</t>
    <phoneticPr fontId="5"/>
  </si>
  <si>
    <t>⑱</t>
    <phoneticPr fontId="5"/>
  </si>
  <si>
    <t>㉕</t>
    <phoneticPr fontId="8"/>
  </si>
  <si>
    <t>12１，２歳児</t>
    <rPh sb="5" eb="6">
      <t>サイ</t>
    </rPh>
    <rPh sb="6" eb="7">
      <t>ジ</t>
    </rPh>
    <phoneticPr fontId="1"/>
  </si>
  <si>
    <t>12乳児</t>
    <rPh sb="2" eb="4">
      <t>ニュウジ</t>
    </rPh>
    <phoneticPr fontId="1"/>
  </si>
  <si>
    <t>19１，２歳児</t>
    <rPh sb="5" eb="6">
      <t>サイ</t>
    </rPh>
    <rPh sb="6" eb="7">
      <t>ジ</t>
    </rPh>
    <phoneticPr fontId="1"/>
  </si>
  <si>
    <t>19乳児</t>
    <rPh sb="2" eb="4">
      <t>ニュウジ</t>
    </rPh>
    <phoneticPr fontId="1"/>
  </si>
  <si>
    <t>保育士比率向上加算</t>
    <rPh sb="0" eb="2">
      <t>ホイク</t>
    </rPh>
    <rPh sb="2" eb="3">
      <t>シ</t>
    </rPh>
    <rPh sb="3" eb="5">
      <t>ヒリツ</t>
    </rPh>
    <rPh sb="5" eb="7">
      <t>コウジョウ</t>
    </rPh>
    <rPh sb="7" eb="9">
      <t>カサン</t>
    </rPh>
    <phoneticPr fontId="1"/>
  </si>
  <si>
    <t>１　処遇改善等加算Ⅰ</t>
    <rPh sb="2" eb="4">
      <t>ショグウ</t>
    </rPh>
    <rPh sb="4" eb="6">
      <t>カイゼン</t>
    </rPh>
    <rPh sb="6" eb="7">
      <t>トウ</t>
    </rPh>
    <rPh sb="7" eb="9">
      <t>カサン</t>
    </rPh>
    <phoneticPr fontId="1"/>
  </si>
  <si>
    <t>平均経験年数</t>
    <rPh sb="0" eb="2">
      <t>ヘイキン</t>
    </rPh>
    <rPh sb="2" eb="4">
      <t>ケイケン</t>
    </rPh>
    <rPh sb="4" eb="6">
      <t>ネンスウ</t>
    </rPh>
    <phoneticPr fontId="8"/>
  </si>
  <si>
    <t>※青色欄を記入してください。</t>
    <rPh sb="1" eb="3">
      <t>アオイロ</t>
    </rPh>
    <rPh sb="3" eb="4">
      <t>ラン</t>
    </rPh>
    <rPh sb="5" eb="7">
      <t>キニュウ</t>
    </rPh>
    <phoneticPr fontId="4"/>
  </si>
  <si>
    <t>・処遇改善等加算Ⅱ－①</t>
    <phoneticPr fontId="5"/>
  </si>
  <si>
    <t xml:space="preserve">× 人数Ａ </t>
    <phoneticPr fontId="5"/>
  </si>
  <si>
    <t>・処遇改善等加算Ⅱ－②</t>
    <phoneticPr fontId="5"/>
  </si>
  <si>
    <t>× 人数Ｂ</t>
    <phoneticPr fontId="5"/>
  </si>
  <si>
    <t>⑲</t>
    <phoneticPr fontId="5"/>
  </si>
  <si>
    <t>⑳</t>
    <phoneticPr fontId="8"/>
  </si>
  <si>
    <t>㉑</t>
    <phoneticPr fontId="8"/>
  </si>
  <si>
    <t>㉒</t>
    <phoneticPr fontId="8"/>
  </si>
  <si>
    <t>(⑥～⑰)</t>
    <phoneticPr fontId="5"/>
  </si>
  <si>
    <t>　 　　 ～　210人</t>
    <rPh sb="10" eb="11">
      <t>ニン</t>
    </rPh>
    <phoneticPr fontId="5"/>
  </si>
  <si>
    <t>　 211人～　279人</t>
    <phoneticPr fontId="5"/>
  </si>
  <si>
    <t>　 280人～　349人</t>
    <rPh sb="5" eb="6">
      <t>ニン</t>
    </rPh>
    <rPh sb="11" eb="12">
      <t>ニン</t>
    </rPh>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</si>
  <si>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</si>
  <si>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</si>
  <si>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</si>
  <si>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　 560人～　629人</t>
    <rPh sb="5" eb="6">
      <t>ニン</t>
    </rPh>
    <rPh sb="11" eb="12">
      <t>ニン</t>
    </rPh>
    <phoneticPr fontId="5"/>
  </si>
  <si>
    <t>　 630人～　699人</t>
    <rPh sb="5" eb="6">
      <t>ニン</t>
    </rPh>
    <rPh sb="11" eb="12">
      <t>ニン</t>
    </rPh>
    <phoneticPr fontId="5"/>
  </si>
  <si>
    <t xml:space="preserve"> 　700人～　769人</t>
    <rPh sb="5" eb="6">
      <t>ニン</t>
    </rPh>
    <rPh sb="11" eb="12">
      <t>ニン</t>
    </rPh>
    <phoneticPr fontId="5"/>
  </si>
  <si>
    <t xml:space="preserve"> 　770人～　839人</t>
    <rPh sb="5" eb="6">
      <t>ニン</t>
    </rPh>
    <rPh sb="11" eb="12">
      <t>ニン</t>
    </rPh>
    <phoneticPr fontId="5"/>
  </si>
  <si>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</si>
  <si>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</si>
  <si>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</si>
  <si>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(⑥＋⑦＋⑪)</t>
  </si>
  <si>
    <t>管理者を配置していない場合</t>
    <rPh sb="0" eb="3">
      <t>カンリシャ</t>
    </rPh>
    <rPh sb="4" eb="6">
      <t>ハイチ</t>
    </rPh>
    <rPh sb="11" eb="13">
      <t>バアイ</t>
    </rPh>
    <phoneticPr fontId="5"/>
  </si>
  <si>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</si>
  <si>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</si>
  <si>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</si>
  <si>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
土曜日を閉所する場合</t>
    <rPh sb="0" eb="1">
      <t>ツキ</t>
    </rPh>
    <rPh sb="3" eb="4">
      <t>ニチ</t>
    </rPh>
    <rPh sb="4" eb="6">
      <t>イジョウ</t>
    </rPh>
    <rPh sb="7" eb="10">
      <t>ドヨウビ</t>
    </rPh>
    <rPh sb="11" eb="13">
      <t>ヘイショ</t>
    </rPh>
    <rPh sb="15" eb="17">
      <t>バアイ</t>
    </rPh>
    <phoneticPr fontId="5"/>
  </si>
  <si>
    <t>全ての土曜日を閉所する場合</t>
    <rPh sb="0" eb="1">
      <t>スベ</t>
    </rPh>
    <rPh sb="3" eb="6">
      <t>ドヨウビ</t>
    </rPh>
    <rPh sb="7" eb="9">
      <t>ヘイショ</t>
    </rPh>
    <rPh sb="11" eb="13">
      <t>バアイ</t>
    </rPh>
    <phoneticPr fontId="5"/>
  </si>
  <si>
    <t>(⑥＋⑦
　＋⑨＋⑪)</t>
  </si>
  <si>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</si>
  <si>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栄養管理加算</t>
    <rPh sb="0" eb="2">
      <t>エイヨウ</t>
    </rPh>
    <rPh sb="2" eb="4">
      <t>カンリ</t>
    </rPh>
    <rPh sb="4" eb="6">
      <t>カサン</t>
    </rPh>
    <phoneticPr fontId="5"/>
  </si>
  <si>
    <t>㉔</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</si>
  <si>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</si>
  <si>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</si>
  <si>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</si>
  <si>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</si>
  <si>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</si>
  <si>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</si>
  <si>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</si>
  <si>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</si>
  <si>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</si>
  <si>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</si>
  <si>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</si>
  <si>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</si>
  <si>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</si>
  <si>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</si>
  <si>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管理者を設置していない場合</t>
    <rPh sb="0" eb="3">
      <t>カンリシャ</t>
    </rPh>
    <rPh sb="4" eb="6">
      <t>セッチ</t>
    </rPh>
    <rPh sb="11" eb="13">
      <t>バアイ</t>
    </rPh>
    <phoneticPr fontId="1"/>
  </si>
  <si>
    <t>土曜日に閉所する場合</t>
    <rPh sb="0" eb="3">
      <t>ドヨウビ</t>
    </rPh>
    <rPh sb="4" eb="6">
      <t>ヘイショ</t>
    </rPh>
    <rPh sb="8" eb="10">
      <t>バアイ</t>
    </rPh>
    <phoneticPr fontId="1"/>
  </si>
  <si>
    <t>3日以上</t>
    <rPh sb="1" eb="2">
      <t>ニチ</t>
    </rPh>
    <rPh sb="2" eb="4">
      <t>イジョウ</t>
    </rPh>
    <phoneticPr fontId="1"/>
  </si>
  <si>
    <t>全て</t>
    <rPh sb="0" eb="1">
      <t>スベ</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</si>
  <si>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</si>
  <si>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</si>
  <si>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</si>
  <si>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</si>
  <si>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</si>
  <si>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</si>
  <si>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</si>
  <si>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</si>
  <si>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</si>
  <si>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</si>
  <si>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</si>
  <si>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</si>
  <si>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</si>
  <si>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</si>
  <si>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</si>
  <si>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小規模保育事業（Ｂ型）</t>
    <rPh sb="0" eb="3">
      <t>ショウキボ</t>
    </rPh>
    <rPh sb="3" eb="5">
      <t>ホイク</t>
    </rPh>
    <rPh sb="5" eb="7">
      <t>ジギョウ</t>
    </rPh>
    <rPh sb="9" eb="10">
      <t>カタ</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</si>
  <si>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</si>
  <si>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</si>
  <si>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</si>
  <si>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1日</t>
    <rPh sb="1" eb="2">
      <t>ニチ</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</si>
  <si>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</si>
  <si>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</si>
  <si>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特定加算見込額（処遇改善等加算【国】（1,000円未満切り捨て））</t>
    <rPh sb="0" eb="2">
      <t>トクテイ</t>
    </rPh>
    <rPh sb="2" eb="4">
      <t>カサン</t>
    </rPh>
    <rPh sb="4" eb="6">
      <t>ミコミ</t>
    </rPh>
    <rPh sb="6" eb="7">
      <t>ガク</t>
    </rPh>
    <phoneticPr fontId="4"/>
  </si>
  <si>
    <t>○</t>
  </si>
  <si>
    <t>１１年以上</t>
    <phoneticPr fontId="8"/>
  </si>
  <si>
    <t>(離島その他の地域)
各月初日の利用子ども数</t>
    <rPh sb="1" eb="3">
      <t>リトウ</t>
    </rPh>
    <rPh sb="5" eb="6">
      <t>タ</t>
    </rPh>
    <rPh sb="7" eb="9">
      <t>チイキ</t>
    </rPh>
    <rPh sb="11" eb="13">
      <t>カクツキ</t>
    </rPh>
    <rPh sb="13" eb="15">
      <t>ショニチ</t>
    </rPh>
    <rPh sb="16" eb="18">
      <t>リヨウ</t>
    </rPh>
    <rPh sb="18" eb="19">
      <t>コ</t>
    </rPh>
    <rPh sb="21" eb="22">
      <t>スウ</t>
    </rPh>
    <phoneticPr fontId="5"/>
  </si>
  <si>
    <t>20人～30人</t>
    <rPh sb="2" eb="3">
      <t>ニン</t>
    </rPh>
    <rPh sb="6" eb="7">
      <t>ニン</t>
    </rPh>
    <phoneticPr fontId="5"/>
  </si>
  <si>
    <t>31人～40人</t>
    <rPh sb="2" eb="3">
      <t>ニン</t>
    </rPh>
    <rPh sb="6" eb="7">
      <t>ニン</t>
    </rPh>
    <phoneticPr fontId="5"/>
  </si>
  <si>
    <t>41人～</t>
    <rPh sb="2" eb="3">
      <t>ニン</t>
    </rPh>
    <phoneticPr fontId="5"/>
  </si>
  <si>
    <t>令和２年度</t>
    <rPh sb="0" eb="2">
      <t>レイワ</t>
    </rPh>
    <rPh sb="3" eb="5">
      <t>ネンド</t>
    </rPh>
    <phoneticPr fontId="1"/>
  </si>
  <si>
    <t>令和４年度</t>
    <rPh sb="0" eb="2">
      <t>レイワ</t>
    </rPh>
    <rPh sb="3" eb="5">
      <t>ネンド</t>
    </rPh>
    <phoneticPr fontId="1"/>
  </si>
  <si>
    <t>2日</t>
    <rPh sb="1" eb="2">
      <t>ニチ</t>
    </rPh>
    <phoneticPr fontId="1"/>
  </si>
  <si>
    <t>令和５年度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</si>
</sst>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0&quot;÷３月初日の利用子ども数&quot;"/>
    <numFmt numFmtId="193" formatCode="#,##0&quot;（限度額）÷３月初日の利用子ども数&quot;"/>
    <numFmt numFmtId="194" formatCode="#,##0&quot;×加算率&quot;"/>
    <numFmt numFmtId="195" formatCode="0&quot;％&quot;"/>
    <numFmt numFmtId="196" formatCode="#,##0_ "/>
    <numFmt numFmtId="197" formatCode="&quot;(⑥～⑰)×&quot;#\ ?/100"/>
  </numFmts>
  <fonts count="3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11"/>
      <color theme="1"/>
      <name val="HGPｺﾞｼｯｸM"/>
      <family val="3"/>
      <charset val="128"/>
    </font>
    <font>
      <sz val="12"/>
      <color theme="1"/>
      <name val="Arial Unicode MS"/>
      <family val="3"/>
      <charset val="128"/>
    </font>
    <font>
      <sz val="6"/>
      <name val="HGｺﾞｼｯｸM"/>
      <family val="3"/>
      <charset val="128"/>
    </font>
  </fonts>
  <fills count="8">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rgb="FF66FF66"/>
        <bgColor indexed="64"/>
      </patternFill>
    </fill>
  </fills>
  <borders count="13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auto="1"/>
      </left>
      <right style="hair">
        <color auto="1"/>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thin">
        <color indexed="64"/>
      </left>
      <right style="hair">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indexed="64"/>
      </top>
      <bottom style="hair">
        <color indexed="64"/>
      </bottom>
      <diagonal/>
    </border>
    <border>
      <left/>
      <right style="hair">
        <color auto="1"/>
      </right>
      <top style="medium">
        <color auto="1"/>
      </top>
      <bottom style="hair">
        <color indexed="64"/>
      </bottom>
      <diagonal/>
    </border>
    <border>
      <left style="hair">
        <color indexed="64"/>
      </left>
      <right/>
      <top style="medium">
        <color auto="1"/>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auto="1"/>
      </left>
      <right style="hair">
        <color auto="1"/>
      </right>
      <top style="hair">
        <color indexed="64"/>
      </top>
      <bottom style="hair">
        <color auto="1"/>
      </bottom>
      <diagonal/>
    </border>
    <border>
      <left/>
      <right style="thin">
        <color indexed="64"/>
      </right>
      <top style="thin">
        <color indexed="64"/>
      </top>
      <bottom style="double">
        <color indexed="64"/>
      </bottom>
      <diagonal/>
    </border>
    <border>
      <left style="hair">
        <color indexed="64"/>
      </left>
      <right/>
      <top/>
      <bottom/>
      <diagonal/>
    </border>
    <border>
      <left/>
      <right style="hair">
        <color auto="1"/>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9" fillId="0" borderId="0"/>
    <xf numFmtId="0" fontId="29" fillId="0" borderId="0"/>
  </cellStyleXfs>
  <cellXfs count="609">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26"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4" xfId="2" applyFont="1" applyBorder="1" applyAlignment="1">
      <alignment horizontal="center" vertical="center" wrapText="1"/>
    </xf>
    <xf numFmtId="0" fontId="24" fillId="0" borderId="34"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4" xfId="2" applyFont="1" applyBorder="1" applyAlignment="1">
      <alignment horizontal="center" vertical="center"/>
    </xf>
    <xf numFmtId="0" fontId="25" fillId="0" borderId="34" xfId="2" applyFont="1" applyBorder="1" applyAlignment="1">
      <alignment horizontal="center" vertical="center"/>
    </xf>
    <xf numFmtId="38" fontId="26" fillId="0" borderId="34" xfId="2" applyNumberFormat="1" applyFont="1" applyBorder="1">
      <alignment vertical="center"/>
    </xf>
    <xf numFmtId="182" fontId="10" fillId="0" borderId="34" xfId="2" applyNumberFormat="1" applyBorder="1">
      <alignment vertical="center"/>
    </xf>
    <xf numFmtId="3" fontId="15" fillId="0" borderId="0" xfId="6" applyNumberFormat="1" applyFont="1" applyFill="1" applyAlignment="1">
      <alignment horizontal="left" vertical="center"/>
    </xf>
    <xf numFmtId="3" fontId="27" fillId="0" borderId="26" xfId="6" applyNumberFormat="1" applyFont="1" applyFill="1" applyBorder="1" applyAlignment="1">
      <alignment horizontal="center" vertical="center" wrapText="1"/>
    </xf>
    <xf numFmtId="186"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horizontal="center" vertical="center" wrapText="1"/>
    </xf>
    <xf numFmtId="187" fontId="27" fillId="0" borderId="26"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186" fontId="27" fillId="0" borderId="75" xfId="6" applyNumberFormat="1" applyFont="1" applyFill="1" applyBorder="1" applyAlignment="1">
      <alignment vertical="center" wrapText="1"/>
    </xf>
    <xf numFmtId="187" fontId="27" fillId="0" borderId="0" xfId="6" applyNumberFormat="1" applyFont="1" applyFill="1" applyBorder="1" applyAlignment="1">
      <alignment horizontal="center" vertical="center" wrapText="1"/>
    </xf>
    <xf numFmtId="188" fontId="27" fillId="0" borderId="0" xfId="6" applyNumberFormat="1" applyFont="1" applyFill="1" applyBorder="1" applyAlignment="1">
      <alignment horizontal="center" vertical="center" wrapText="1"/>
    </xf>
    <xf numFmtId="187" fontId="27" fillId="0" borderId="0" xfId="6" applyNumberFormat="1" applyFont="1" applyFill="1" applyBorder="1" applyAlignment="1">
      <alignment vertical="center" wrapText="1"/>
    </xf>
    <xf numFmtId="0" fontId="3" fillId="0" borderId="0" xfId="6" applyFont="1" applyFill="1">
      <alignment vertical="center"/>
    </xf>
    <xf numFmtId="0" fontId="15" fillId="0" borderId="0" xfId="6" applyFont="1" applyFill="1">
      <alignment vertical="center"/>
    </xf>
    <xf numFmtId="186" fontId="27" fillId="0" borderId="67" xfId="6" applyNumberFormat="1" applyFont="1" applyFill="1" applyBorder="1" applyAlignment="1">
      <alignment horizontal="center" vertical="center"/>
    </xf>
    <xf numFmtId="186" fontId="27" fillId="0" borderId="66" xfId="6" applyNumberFormat="1" applyFont="1" applyFill="1" applyBorder="1" applyAlignment="1">
      <alignment horizontal="center" vertical="center" wrapText="1"/>
    </xf>
    <xf numFmtId="186" fontId="27" fillId="0" borderId="26" xfId="6" applyNumberFormat="1" applyFont="1" applyFill="1" applyBorder="1" applyAlignment="1">
      <alignment vertical="center" wrapText="1"/>
    </xf>
    <xf numFmtId="186" fontId="27" fillId="0" borderId="63" xfId="6" applyNumberFormat="1" applyFont="1" applyFill="1" applyBorder="1" applyAlignment="1">
      <alignment horizontal="center" vertical="center" wrapText="1"/>
    </xf>
    <xf numFmtId="186" fontId="27" fillId="0" borderId="82" xfId="6" applyNumberFormat="1" applyFont="1" applyFill="1" applyBorder="1" applyAlignment="1">
      <alignment horizontal="center" vertical="center" wrapText="1"/>
    </xf>
    <xf numFmtId="187" fontId="27" fillId="0" borderId="66" xfId="6" applyNumberFormat="1" applyFont="1" applyFill="1" applyBorder="1" applyAlignment="1">
      <alignment horizontal="center" vertical="center" wrapText="1"/>
    </xf>
    <xf numFmtId="187" fontId="27" fillId="0" borderId="67" xfId="6" applyNumberFormat="1" applyFont="1" applyFill="1" applyBorder="1" applyAlignment="1">
      <alignment horizontal="center" vertical="center" wrapText="1"/>
    </xf>
    <xf numFmtId="3" fontId="27" fillId="0" borderId="13" xfId="6" applyNumberFormat="1" applyFont="1" applyFill="1" applyBorder="1" applyAlignment="1">
      <alignment vertical="center" wrapText="1"/>
    </xf>
    <xf numFmtId="187" fontId="3" fillId="0" borderId="0" xfId="6" applyNumberFormat="1" applyFont="1" applyFill="1" applyBorder="1" applyAlignment="1">
      <alignment vertical="center"/>
    </xf>
    <xf numFmtId="0" fontId="3" fillId="0" borderId="0" xfId="6" applyFont="1" applyFill="1" applyBorder="1">
      <alignment vertical="center"/>
    </xf>
    <xf numFmtId="0" fontId="15" fillId="0" borderId="0" xfId="6" applyFont="1" applyFill="1" applyBorder="1">
      <alignment vertical="center"/>
    </xf>
    <xf numFmtId="3" fontId="27" fillId="0" borderId="0" xfId="6" applyNumberFormat="1" applyFont="1" applyFill="1" applyAlignment="1">
      <alignment vertical="center"/>
    </xf>
    <xf numFmtId="187" fontId="27" fillId="0" borderId="0" xfId="6" applyNumberFormat="1" applyFont="1" applyFill="1" applyAlignment="1">
      <alignment vertical="center"/>
    </xf>
    <xf numFmtId="186" fontId="27" fillId="0" borderId="0" xfId="6" applyNumberFormat="1" applyFont="1" applyFill="1" applyAlignment="1">
      <alignment vertical="center"/>
    </xf>
    <xf numFmtId="187" fontId="3" fillId="0" borderId="0" xfId="6" applyNumberFormat="1" applyFont="1" applyFill="1" applyAlignment="1">
      <alignment vertical="center"/>
    </xf>
    <xf numFmtId="186" fontId="27" fillId="0" borderId="0" xfId="6" applyNumberFormat="1" applyFont="1" applyFill="1" applyAlignment="1">
      <alignment horizontal="center" vertical="center"/>
    </xf>
    <xf numFmtId="188" fontId="27" fillId="0" borderId="0" xfId="6" applyNumberFormat="1" applyFont="1" applyFill="1" applyBorder="1" applyAlignment="1">
      <alignment vertical="center"/>
    </xf>
    <xf numFmtId="188" fontId="27" fillId="0" borderId="0" xfId="6" applyNumberFormat="1" applyFont="1" applyFill="1" applyAlignment="1">
      <alignment vertical="center"/>
    </xf>
    <xf numFmtId="188" fontId="3" fillId="0" borderId="0" xfId="6" applyNumberFormat="1" applyFont="1" applyFill="1" applyBorder="1" applyAlignment="1">
      <alignment vertical="center"/>
    </xf>
    <xf numFmtId="187" fontId="27"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3" fontId="27" fillId="0" borderId="0" xfId="6" applyNumberFormat="1" applyFont="1" applyFill="1" applyBorder="1" applyAlignment="1">
      <alignment vertical="center"/>
    </xf>
    <xf numFmtId="0" fontId="13" fillId="0" borderId="13" xfId="1" applyFont="1" applyFill="1" applyBorder="1" applyAlignment="1" applyProtection="1">
      <alignment horizontal="right" vertical="center"/>
    </xf>
    <xf numFmtId="0" fontId="0" fillId="0" borderId="0" xfId="0" applyProtection="1">
      <alignment vertical="center"/>
    </xf>
    <xf numFmtId="187" fontId="3" fillId="5" borderId="0" xfId="6" applyNumberFormat="1" applyFont="1" applyFill="1" applyAlignment="1">
      <alignment vertical="center"/>
    </xf>
    <xf numFmtId="186" fontId="27" fillId="5" borderId="0" xfId="6" applyNumberFormat="1" applyFont="1" applyFill="1" applyBorder="1" applyAlignment="1">
      <alignment horizontal="center" vertical="center"/>
    </xf>
    <xf numFmtId="187" fontId="27" fillId="5" borderId="0" xfId="6" applyNumberFormat="1" applyFont="1" applyFill="1" applyAlignment="1">
      <alignment vertical="center"/>
    </xf>
    <xf numFmtId="0" fontId="3" fillId="0" borderId="0" xfId="8" applyFont="1" applyFill="1" applyBorder="1" applyAlignment="1">
      <alignment vertical="center" wrapText="1"/>
    </xf>
    <xf numFmtId="192" fontId="3" fillId="0" borderId="0" xfId="8" applyNumberFormat="1" applyFont="1" applyFill="1" applyBorder="1" applyAlignment="1">
      <alignment horizontal="center" vertical="center" wrapText="1"/>
    </xf>
    <xf numFmtId="0" fontId="15" fillId="0" borderId="0" xfId="8" applyFont="1" applyFill="1" applyBorder="1" applyAlignment="1">
      <alignment vertical="center"/>
    </xf>
    <xf numFmtId="187" fontId="3" fillId="0" borderId="0" xfId="8" applyNumberFormat="1" applyFont="1" applyFill="1" applyAlignment="1">
      <alignment vertical="center"/>
    </xf>
    <xf numFmtId="187" fontId="3" fillId="0" borderId="24" xfId="8" applyNumberFormat="1" applyFont="1" applyFill="1" applyBorder="1" applyAlignment="1">
      <alignment vertical="center"/>
    </xf>
    <xf numFmtId="187" fontId="3" fillId="0" borderId="25" xfId="8" applyNumberFormat="1" applyFont="1" applyFill="1" applyBorder="1" applyAlignment="1">
      <alignment vertical="center"/>
    </xf>
    <xf numFmtId="187" fontId="3" fillId="0" borderId="0" xfId="8" applyNumberFormat="1" applyFont="1" applyFill="1" applyBorder="1" applyAlignment="1">
      <alignment vertical="center"/>
    </xf>
    <xf numFmtId="0" fontId="3" fillId="0" borderId="0" xfId="8" applyFont="1" applyFill="1" applyBorder="1" applyAlignment="1">
      <alignment horizontal="left" vertical="center"/>
    </xf>
    <xf numFmtId="187" fontId="3" fillId="0" borderId="27" xfId="8" applyNumberFormat="1" applyFont="1" applyFill="1" applyBorder="1" applyAlignment="1">
      <alignment vertical="center"/>
    </xf>
    <xf numFmtId="187" fontId="3" fillId="0" borderId="29" xfId="8" applyNumberFormat="1" applyFont="1" applyFill="1" applyBorder="1" applyAlignment="1">
      <alignment vertical="center"/>
    </xf>
    <xf numFmtId="0" fontId="0" fillId="0" borderId="0" xfId="0" applyAlignment="1" applyProtection="1">
      <alignment horizontal="left" vertical="center"/>
    </xf>
    <xf numFmtId="0" fontId="13" fillId="6" borderId="29" xfId="1" applyFont="1" applyFill="1" applyBorder="1" applyAlignment="1" applyProtection="1">
      <alignment vertical="center"/>
    </xf>
    <xf numFmtId="0" fontId="13" fillId="6" borderId="29" xfId="1" applyFont="1" applyFill="1" applyBorder="1" applyAlignment="1" applyProtection="1">
      <alignment horizontal="right" vertical="center"/>
    </xf>
    <xf numFmtId="0" fontId="31" fillId="0" borderId="0" xfId="0" applyFont="1" applyProtection="1">
      <alignment vertical="center"/>
    </xf>
    <xf numFmtId="0" fontId="13" fillId="6" borderId="124" xfId="1" applyFont="1" applyFill="1" applyBorder="1" applyAlignment="1" applyProtection="1">
      <alignment vertical="center"/>
    </xf>
    <xf numFmtId="0" fontId="13" fillId="6" borderId="121" xfId="1" applyFont="1" applyFill="1" applyBorder="1" applyAlignment="1" applyProtection="1">
      <alignment vertical="center"/>
    </xf>
    <xf numFmtId="0" fontId="13" fillId="6" borderId="121" xfId="1" applyFont="1" applyFill="1" applyBorder="1" applyAlignment="1" applyProtection="1">
      <alignment horizontal="right" vertical="center"/>
    </xf>
    <xf numFmtId="0" fontId="13" fillId="6" borderId="28" xfId="1" applyFont="1" applyFill="1" applyBorder="1" applyAlignment="1" applyProtection="1">
      <alignment vertical="center"/>
    </xf>
    <xf numFmtId="0" fontId="0" fillId="0" borderId="0" xfId="0" applyAlignment="1" applyProtection="1">
      <alignment horizontal="right" vertical="center"/>
    </xf>
    <xf numFmtId="0" fontId="0" fillId="6" borderId="0" xfId="0" applyFill="1" applyProtection="1">
      <alignment vertical="center"/>
    </xf>
    <xf numFmtId="0" fontId="2" fillId="6" borderId="0" xfId="1" applyFill="1" applyProtection="1"/>
    <xf numFmtId="176" fontId="2" fillId="6" borderId="0" xfId="1" applyNumberFormat="1" applyFont="1" applyFill="1" applyBorder="1" applyAlignment="1" applyProtection="1"/>
    <xf numFmtId="0" fontId="2" fillId="6" borderId="0" xfId="1" applyFont="1" applyFill="1" applyProtection="1"/>
    <xf numFmtId="0" fontId="13" fillId="6" borderId="0" xfId="1" applyFont="1" applyFill="1" applyBorder="1" applyAlignment="1" applyProtection="1">
      <alignment vertical="center" shrinkToFit="1"/>
    </xf>
    <xf numFmtId="0" fontId="9" fillId="6" borderId="0" xfId="1" applyFont="1" applyFill="1" applyBorder="1" applyAlignment="1" applyProtection="1">
      <alignment vertical="center" shrinkToFit="1"/>
    </xf>
    <xf numFmtId="0" fontId="3" fillId="6" borderId="23" xfId="1" applyFont="1" applyFill="1" applyBorder="1" applyAlignment="1" applyProtection="1">
      <alignment horizontal="left" vertical="center"/>
    </xf>
    <xf numFmtId="0" fontId="3" fillId="6" borderId="24" xfId="1" applyFont="1" applyFill="1" applyBorder="1" applyProtection="1"/>
    <xf numFmtId="0" fontId="16" fillId="6" borderId="24" xfId="1" applyFont="1" applyFill="1" applyBorder="1" applyAlignment="1" applyProtection="1">
      <alignment horizontal="center" vertical="center"/>
    </xf>
    <xf numFmtId="1" fontId="13" fillId="6" borderId="24" xfId="1" applyNumberFormat="1" applyFont="1" applyFill="1" applyBorder="1" applyAlignment="1" applyProtection="1">
      <alignment horizontal="right" vertical="center"/>
    </xf>
    <xf numFmtId="0" fontId="2" fillId="6" borderId="24" xfId="1" applyFont="1" applyFill="1" applyBorder="1" applyProtection="1"/>
    <xf numFmtId="0" fontId="3" fillId="6" borderId="24" xfId="1" applyFont="1" applyFill="1" applyBorder="1" applyAlignment="1" applyProtection="1">
      <alignment horizontal="right"/>
    </xf>
    <xf numFmtId="0" fontId="3" fillId="6" borderId="25" xfId="1" applyFont="1" applyFill="1" applyBorder="1" applyProtection="1"/>
    <xf numFmtId="0" fontId="3" fillId="6" borderId="28" xfId="1" applyFont="1" applyFill="1" applyBorder="1" applyAlignment="1" applyProtection="1">
      <alignment horizontal="left" vertical="center"/>
    </xf>
    <xf numFmtId="0" fontId="3" fillId="6" borderId="29" xfId="1" applyFont="1" applyFill="1" applyBorder="1" applyProtection="1"/>
    <xf numFmtId="0" fontId="2" fillId="6" borderId="29" xfId="1" applyFont="1" applyFill="1" applyBorder="1" applyProtection="1"/>
    <xf numFmtId="1" fontId="13" fillId="6" borderId="29" xfId="1" applyNumberFormat="1" applyFont="1" applyFill="1" applyBorder="1" applyAlignment="1" applyProtection="1">
      <alignment horizontal="right" vertical="center"/>
    </xf>
    <xf numFmtId="0" fontId="3" fillId="6" borderId="29" xfId="1" applyFont="1" applyFill="1" applyBorder="1" applyAlignment="1" applyProtection="1">
      <alignment horizontal="right"/>
    </xf>
    <xf numFmtId="0" fontId="3" fillId="6" borderId="30" xfId="1" applyFont="1" applyFill="1" applyBorder="1" applyProtection="1"/>
    <xf numFmtId="9" fontId="13" fillId="6" borderId="24" xfId="3" applyFont="1" applyFill="1" applyBorder="1" applyAlignment="1" applyProtection="1">
      <alignment vertical="center"/>
    </xf>
    <xf numFmtId="9" fontId="18" fillId="6" borderId="24" xfId="3" applyFont="1" applyFill="1" applyBorder="1" applyAlignment="1" applyProtection="1">
      <alignment vertical="center" wrapText="1"/>
    </xf>
    <xf numFmtId="9" fontId="18" fillId="6" borderId="13" xfId="3" applyFont="1" applyFill="1" applyBorder="1" applyAlignment="1" applyProtection="1">
      <alignment vertical="center" wrapText="1"/>
    </xf>
    <xf numFmtId="9" fontId="18" fillId="6" borderId="14" xfId="3" applyFont="1" applyFill="1" applyBorder="1" applyAlignment="1" applyProtection="1">
      <alignment vertical="center" wrapText="1"/>
    </xf>
    <xf numFmtId="0" fontId="3" fillId="6" borderId="0" xfId="1" applyFont="1" applyFill="1" applyProtection="1"/>
    <xf numFmtId="0" fontId="3" fillId="6" borderId="0" xfId="1" applyFont="1" applyFill="1" applyBorder="1" applyAlignment="1" applyProtection="1">
      <alignment horizontal="right"/>
    </xf>
    <xf numFmtId="0" fontId="3" fillId="6" borderId="0" xfId="1" applyFont="1" applyFill="1" applyBorder="1" applyProtection="1"/>
    <xf numFmtId="0" fontId="13" fillId="6" borderId="48" xfId="1" applyFont="1" applyFill="1" applyBorder="1" applyAlignment="1" applyProtection="1">
      <alignment vertical="center"/>
    </xf>
    <xf numFmtId="0" fontId="13" fillId="6" borderId="51" xfId="1" applyFont="1" applyFill="1" applyBorder="1" applyAlignment="1" applyProtection="1">
      <alignment vertical="center"/>
    </xf>
    <xf numFmtId="0" fontId="13" fillId="6" borderId="74" xfId="1" applyFont="1" applyFill="1" applyBorder="1" applyAlignment="1" applyProtection="1">
      <alignment vertical="center"/>
    </xf>
    <xf numFmtId="0" fontId="13" fillId="6" borderId="71" xfId="1" applyFont="1" applyFill="1" applyBorder="1" applyAlignment="1" applyProtection="1">
      <alignment vertical="center"/>
    </xf>
    <xf numFmtId="0" fontId="13" fillId="6" borderId="71" xfId="1" applyFont="1" applyFill="1" applyBorder="1" applyAlignment="1" applyProtection="1">
      <alignment horizontal="right" vertical="center"/>
    </xf>
    <xf numFmtId="182" fontId="17" fillId="6" borderId="0" xfId="4" applyNumberFormat="1" applyFont="1" applyFill="1" applyBorder="1" applyAlignment="1" applyProtection="1">
      <alignment horizontal="center" vertical="center"/>
    </xf>
    <xf numFmtId="0" fontId="13" fillId="0" borderId="70" xfId="1" applyFont="1" applyFill="1" applyBorder="1" applyAlignment="1" applyProtection="1">
      <alignment horizontal="left" vertical="center"/>
    </xf>
    <xf numFmtId="0" fontId="0" fillId="6" borderId="27" xfId="0" applyFill="1" applyBorder="1" applyProtection="1">
      <alignment vertical="center"/>
    </xf>
    <xf numFmtId="0" fontId="32" fillId="6" borderId="28" xfId="0" applyFont="1" applyFill="1" applyBorder="1" applyAlignment="1" applyProtection="1">
      <alignment vertical="center"/>
    </xf>
    <xf numFmtId="0" fontId="3" fillId="7" borderId="0" xfId="1" applyFont="1" applyFill="1" applyProtection="1"/>
    <xf numFmtId="186" fontId="27" fillId="0" borderId="0" xfId="6" applyNumberFormat="1" applyFont="1" applyFill="1" applyBorder="1" applyAlignment="1">
      <alignment horizontal="center" vertical="center"/>
    </xf>
    <xf numFmtId="187" fontId="27" fillId="0" borderId="103" xfId="6" applyNumberFormat="1" applyFont="1" applyFill="1" applyBorder="1" applyAlignment="1">
      <alignment horizontal="center" vertical="center" wrapText="1"/>
    </xf>
    <xf numFmtId="187" fontId="30" fillId="0" borderId="0" xfId="0" applyNumberFormat="1" applyFont="1" applyFill="1" applyBorder="1" applyAlignment="1">
      <alignment vertical="center"/>
    </xf>
    <xf numFmtId="187" fontId="3" fillId="0" borderId="0" xfId="0" applyNumberFormat="1" applyFont="1" applyFill="1" applyBorder="1" applyAlignment="1">
      <alignment vertical="center"/>
    </xf>
    <xf numFmtId="187" fontId="3" fillId="0" borderId="0" xfId="0" applyNumberFormat="1"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Alignment="1">
      <alignment horizontal="right" vertical="center"/>
    </xf>
    <xf numFmtId="0" fontId="3" fillId="0" borderId="0" xfId="0" applyFont="1" applyFill="1" applyAlignment="1">
      <alignment vertical="center"/>
    </xf>
    <xf numFmtId="0" fontId="15" fillId="0" borderId="0" xfId="0" applyFont="1" applyFill="1" applyAlignment="1">
      <alignment vertical="center"/>
    </xf>
    <xf numFmtId="0" fontId="3" fillId="0" borderId="15" xfId="0" applyFont="1" applyFill="1" applyBorder="1" applyAlignment="1">
      <alignment vertical="center" wrapText="1"/>
    </xf>
    <xf numFmtId="0" fontId="3" fillId="0" borderId="14" xfId="0" applyFont="1" applyFill="1" applyBorder="1" applyAlignment="1">
      <alignment vertical="center" wrapText="1"/>
    </xf>
    <xf numFmtId="0" fontId="15" fillId="0" borderId="34" xfId="0" applyFont="1" applyFill="1" applyBorder="1" applyAlignment="1">
      <alignment vertical="center"/>
    </xf>
    <xf numFmtId="0" fontId="15" fillId="0" borderId="0" xfId="0" applyFont="1" applyFill="1" applyAlignment="1">
      <alignment horizontal="center" vertical="center"/>
    </xf>
    <xf numFmtId="0" fontId="3" fillId="0" borderId="0" xfId="0" applyFont="1" applyFill="1" applyBorder="1" applyAlignment="1">
      <alignment vertical="center" wrapText="1"/>
    </xf>
    <xf numFmtId="0" fontId="0" fillId="0" borderId="24" xfId="0" applyFont="1" applyFill="1" applyBorder="1" applyAlignment="1">
      <alignment wrapText="1"/>
    </xf>
    <xf numFmtId="0" fontId="0" fillId="0" borderId="29"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15" fillId="0" borderId="0" xfId="0" applyFont="1" applyFill="1" applyBorder="1" applyAlignment="1">
      <alignment vertical="center"/>
    </xf>
    <xf numFmtId="187" fontId="15" fillId="0" borderId="0" xfId="0" applyNumberFormat="1" applyFont="1" applyFill="1" applyAlignment="1">
      <alignment vertical="center"/>
    </xf>
    <xf numFmtId="0" fontId="0" fillId="0" borderId="0" xfId="0" applyFont="1" applyProtection="1">
      <alignment vertical="center"/>
    </xf>
    <xf numFmtId="0" fontId="3" fillId="0" borderId="0" xfId="1" applyFont="1" applyFill="1" applyProtection="1"/>
    <xf numFmtId="0" fontId="0" fillId="0" borderId="26" xfId="0" applyBorder="1" applyProtection="1">
      <alignment vertical="center"/>
    </xf>
    <xf numFmtId="0" fontId="0" fillId="0" borderId="0" xfId="0" applyBorder="1" applyProtection="1">
      <alignment vertical="center"/>
    </xf>
    <xf numFmtId="0" fontId="0" fillId="0" borderId="24" xfId="0" applyBorder="1" applyProtection="1">
      <alignment vertical="center"/>
    </xf>
    <xf numFmtId="186" fontId="27" fillId="0" borderId="0" xfId="6" applyNumberFormat="1" applyFont="1" applyFill="1" applyBorder="1" applyAlignment="1">
      <alignment vertical="center" wrapText="1"/>
    </xf>
    <xf numFmtId="187" fontId="27" fillId="0" borderId="26" xfId="6" applyNumberFormat="1" applyFont="1" applyFill="1" applyBorder="1" applyAlignment="1">
      <alignment vertical="center"/>
    </xf>
    <xf numFmtId="187" fontId="27" fillId="0" borderId="76" xfId="6" applyNumberFormat="1" applyFont="1" applyFill="1" applyBorder="1" applyAlignment="1">
      <alignment horizontal="center" vertical="center" wrapText="1"/>
    </xf>
    <xf numFmtId="187" fontId="27" fillId="0" borderId="26" xfId="6" applyNumberFormat="1" applyFont="1" applyFill="1" applyBorder="1" applyAlignment="1">
      <alignment vertical="center" wrapText="1"/>
    </xf>
    <xf numFmtId="186" fontId="27" fillId="0" borderId="27"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3" fontId="27" fillId="0" borderId="76" xfId="6" applyNumberFormat="1" applyFont="1" applyFill="1" applyBorder="1" applyAlignment="1">
      <alignment horizontal="center" vertical="center" wrapText="1"/>
    </xf>
    <xf numFmtId="3" fontId="27" fillId="0" borderId="26" xfId="6" applyNumberFormat="1" applyFont="1" applyBorder="1" applyAlignment="1">
      <alignment horizontal="distributed" vertical="center"/>
    </xf>
    <xf numFmtId="186" fontId="27" fillId="0" borderId="0" xfId="6" applyNumberFormat="1" applyFont="1" applyAlignment="1">
      <alignment horizontal="center" vertical="center"/>
    </xf>
    <xf numFmtId="188" fontId="27" fillId="0" borderId="35" xfId="6" applyNumberFormat="1" applyFont="1" applyBorder="1">
      <alignment vertical="center"/>
    </xf>
    <xf numFmtId="188" fontId="27" fillId="0" borderId="26" xfId="6" applyNumberFormat="1" applyFont="1" applyBorder="1">
      <alignment vertical="center"/>
    </xf>
    <xf numFmtId="187" fontId="27" fillId="0" borderId="0" xfId="6" applyNumberFormat="1" applyFont="1" applyAlignment="1">
      <alignment horizontal="right" vertical="center" wrapText="1"/>
    </xf>
    <xf numFmtId="0" fontId="3" fillId="0" borderId="0" xfId="6" applyFont="1">
      <alignment vertical="center"/>
    </xf>
    <xf numFmtId="0" fontId="15" fillId="0" borderId="0" xfId="6" applyFont="1">
      <alignment vertical="center"/>
    </xf>
    <xf numFmtId="188" fontId="27" fillId="0" borderId="70" xfId="6" applyNumberFormat="1" applyFont="1" applyBorder="1">
      <alignment vertical="center"/>
    </xf>
    <xf numFmtId="187" fontId="27" fillId="0" borderId="26" xfId="6" applyNumberFormat="1" applyFont="1" applyBorder="1">
      <alignment vertical="center"/>
    </xf>
    <xf numFmtId="187" fontId="27" fillId="0" borderId="27" xfId="6" applyNumberFormat="1" applyFont="1" applyBorder="1">
      <alignment vertical="center"/>
    </xf>
    <xf numFmtId="186" fontId="27" fillId="0" borderId="70" xfId="6" applyNumberFormat="1" applyFont="1" applyBorder="1" applyAlignment="1">
      <alignment horizontal="center" vertical="center"/>
    </xf>
    <xf numFmtId="188" fontId="27" fillId="0" borderId="70" xfId="6" applyNumberFormat="1" applyFont="1" applyBorder="1" applyAlignment="1">
      <alignment horizontal="right" vertical="center"/>
    </xf>
    <xf numFmtId="186" fontId="27" fillId="0" borderId="26" xfId="6" applyNumberFormat="1" applyFont="1" applyBorder="1">
      <alignment vertical="center"/>
    </xf>
    <xf numFmtId="187" fontId="27" fillId="0" borderId="70" xfId="6" applyNumberFormat="1" applyFont="1" applyBorder="1" applyAlignment="1"/>
    <xf numFmtId="197" fontId="27" fillId="0" borderId="70" xfId="6" applyNumberFormat="1" applyFont="1" applyBorder="1" applyAlignment="1">
      <alignment vertical="top"/>
    </xf>
    <xf numFmtId="186" fontId="27" fillId="0" borderId="26" xfId="6" applyNumberFormat="1" applyFont="1" applyBorder="1" applyAlignment="1">
      <alignment horizontal="center" vertical="center"/>
    </xf>
    <xf numFmtId="187" fontId="27" fillId="0" borderId="28" xfId="6" applyNumberFormat="1" applyFont="1" applyBorder="1">
      <alignment vertical="center"/>
    </xf>
    <xf numFmtId="187" fontId="27" fillId="0" borderId="30" xfId="6" applyNumberFormat="1" applyFont="1" applyBorder="1">
      <alignment vertical="center"/>
    </xf>
    <xf numFmtId="197" fontId="27" fillId="0" borderId="76" xfId="6" applyNumberFormat="1" applyFont="1" applyBorder="1" applyAlignment="1">
      <alignment vertical="top"/>
    </xf>
    <xf numFmtId="0" fontId="32" fillId="6" borderId="127" xfId="0" applyFont="1" applyFill="1" applyBorder="1" applyAlignment="1" applyProtection="1">
      <alignment horizontal="left" vertical="center"/>
    </xf>
    <xf numFmtId="0" fontId="32" fillId="6" borderId="128" xfId="0" applyFont="1" applyFill="1" applyBorder="1" applyAlignment="1" applyProtection="1">
      <alignment horizontal="left" vertical="center"/>
    </xf>
    <xf numFmtId="0" fontId="32" fillId="6" borderId="129" xfId="0" applyFont="1" applyFill="1" applyBorder="1" applyAlignment="1" applyProtection="1">
      <alignment horizontal="left" vertical="center"/>
    </xf>
    <xf numFmtId="0" fontId="3" fillId="6" borderId="26" xfId="1" applyFont="1" applyFill="1" applyBorder="1" applyAlignment="1" applyProtection="1">
      <alignment horizontal="left" vertical="center" shrinkToFit="1"/>
    </xf>
    <xf numFmtId="0" fontId="3" fillId="6" borderId="0" xfId="1" applyFont="1" applyFill="1" applyBorder="1" applyAlignment="1" applyProtection="1">
      <alignment horizontal="left" vertical="center" shrinkToFit="1"/>
    </xf>
    <xf numFmtId="0" fontId="3" fillId="6" borderId="27" xfId="1" applyFont="1" applyFill="1" applyBorder="1" applyAlignment="1" applyProtection="1">
      <alignment horizontal="left" vertical="center" shrinkToFit="1"/>
    </xf>
    <xf numFmtId="9" fontId="19" fillId="6" borderId="31" xfId="3" applyFont="1" applyFill="1" applyBorder="1" applyAlignment="1" applyProtection="1">
      <alignment horizontal="center" vertical="center"/>
      <protection locked="0"/>
    </xf>
    <xf numFmtId="9" fontId="19" fillId="6" borderId="32" xfId="3" applyFont="1" applyFill="1" applyBorder="1" applyAlignment="1" applyProtection="1">
      <alignment horizontal="center" vertical="center"/>
      <protection locked="0"/>
    </xf>
    <xf numFmtId="9" fontId="19" fillId="6" borderId="33" xfId="3" applyFont="1" applyFill="1" applyBorder="1" applyAlignment="1" applyProtection="1">
      <alignment horizontal="center" vertical="center"/>
      <protection locked="0"/>
    </xf>
    <xf numFmtId="180" fontId="17" fillId="6" borderId="36" xfId="1" applyNumberFormat="1" applyFont="1" applyFill="1" applyBorder="1" applyAlignment="1" applyProtection="1">
      <alignment horizontal="center" vertical="center" shrinkToFit="1"/>
      <protection locked="0"/>
    </xf>
    <xf numFmtId="180" fontId="17" fillId="6" borderId="37" xfId="1" applyNumberFormat="1" applyFont="1" applyFill="1" applyBorder="1" applyAlignment="1" applyProtection="1">
      <alignment horizontal="center" vertical="center" shrinkToFit="1"/>
      <protection locked="0"/>
    </xf>
    <xf numFmtId="180" fontId="17" fillId="6" borderId="38" xfId="1" applyNumberFormat="1" applyFont="1" applyFill="1" applyBorder="1" applyAlignment="1" applyProtection="1">
      <alignment horizontal="center" vertical="center" shrinkToFit="1"/>
      <protection locked="0"/>
    </xf>
    <xf numFmtId="0" fontId="7" fillId="6" borderId="14" xfId="1" applyFont="1" applyFill="1" applyBorder="1" applyAlignment="1" applyProtection="1">
      <alignment horizontal="center" vertical="center"/>
    </xf>
    <xf numFmtId="0" fontId="7" fillId="6" borderId="34" xfId="1" applyFont="1" applyFill="1" applyBorder="1" applyAlignment="1" applyProtection="1">
      <alignment horizontal="center" vertical="center"/>
    </xf>
    <xf numFmtId="0" fontId="17" fillId="6" borderId="34" xfId="1" applyFont="1" applyFill="1" applyBorder="1" applyAlignment="1" applyProtection="1">
      <alignment horizontal="center" vertical="center"/>
    </xf>
    <xf numFmtId="0" fontId="18" fillId="6" borderId="34" xfId="1" applyFont="1" applyFill="1" applyBorder="1" applyAlignment="1" applyProtection="1">
      <alignment horizontal="center" vertical="center" wrapText="1"/>
    </xf>
    <xf numFmtId="0" fontId="18" fillId="6" borderId="35" xfId="1" applyFont="1" applyFill="1" applyBorder="1" applyAlignment="1" applyProtection="1">
      <alignment horizontal="center" vertical="center" wrapText="1"/>
    </xf>
    <xf numFmtId="181" fontId="17" fillId="6" borderId="36" xfId="1" applyNumberFormat="1" applyFont="1" applyFill="1" applyBorder="1" applyAlignment="1" applyProtection="1">
      <alignment horizontal="center" vertical="center"/>
    </xf>
    <xf numFmtId="181" fontId="17" fillId="6" borderId="37" xfId="1" applyNumberFormat="1" applyFont="1" applyFill="1" applyBorder="1" applyAlignment="1" applyProtection="1">
      <alignment horizontal="center" vertical="center"/>
    </xf>
    <xf numFmtId="181" fontId="17" fillId="6" borderId="38" xfId="1" applyNumberFormat="1" applyFont="1" applyFill="1" applyBorder="1" applyAlignment="1" applyProtection="1">
      <alignment horizontal="center" vertical="center"/>
    </xf>
    <xf numFmtId="0" fontId="7" fillId="6" borderId="12" xfId="1" applyFont="1" applyFill="1" applyBorder="1" applyAlignment="1" applyProtection="1">
      <alignment horizontal="center" vertical="center" shrinkToFit="1"/>
      <protection hidden="1"/>
    </xf>
    <xf numFmtId="0" fontId="7" fillId="6" borderId="13" xfId="1" applyFont="1" applyFill="1" applyBorder="1" applyAlignment="1" applyProtection="1">
      <alignment horizontal="center" vertical="center" shrinkToFit="1"/>
      <protection hidden="1"/>
    </xf>
    <xf numFmtId="0" fontId="7" fillId="6" borderId="14" xfId="1" applyFont="1" applyFill="1" applyBorder="1" applyAlignment="1" applyProtection="1">
      <alignment horizontal="center" vertical="center" shrinkToFit="1"/>
      <protection hidden="1"/>
    </xf>
    <xf numFmtId="0" fontId="13" fillId="6" borderId="10" xfId="1" applyFont="1" applyFill="1" applyBorder="1" applyAlignment="1" applyProtection="1">
      <alignment horizontal="center" vertical="center" shrinkToFit="1"/>
      <protection hidden="1"/>
    </xf>
    <xf numFmtId="0" fontId="13" fillId="6" borderId="0" xfId="1" applyFont="1" applyFill="1" applyBorder="1" applyAlignment="1" applyProtection="1">
      <alignment horizontal="center" vertical="center" shrinkToFit="1"/>
      <protection hidden="1"/>
    </xf>
    <xf numFmtId="0" fontId="13" fillId="6" borderId="27" xfId="1" applyFont="1" applyFill="1" applyBorder="1" applyAlignment="1" applyProtection="1">
      <alignment horizontal="center" vertical="center" shrinkToFit="1"/>
      <protection hidden="1"/>
    </xf>
    <xf numFmtId="0" fontId="13" fillId="6" borderId="114" xfId="1" applyFont="1" applyFill="1" applyBorder="1" applyAlignment="1" applyProtection="1">
      <alignment horizontal="center" vertical="center" shrinkToFit="1"/>
      <protection hidden="1"/>
    </xf>
    <xf numFmtId="0" fontId="13" fillId="6" borderId="29" xfId="1" applyFont="1" applyFill="1" applyBorder="1" applyAlignment="1" applyProtection="1">
      <alignment horizontal="center" vertical="center" shrinkToFit="1"/>
      <protection hidden="1"/>
    </xf>
    <xf numFmtId="0" fontId="13" fillId="6" borderId="30" xfId="1" applyFont="1" applyFill="1" applyBorder="1" applyAlignment="1" applyProtection="1">
      <alignment horizontal="center" vertical="center" shrinkToFit="1"/>
      <protection hidden="1"/>
    </xf>
    <xf numFmtId="0" fontId="13" fillId="6" borderId="34" xfId="1" applyFont="1" applyFill="1" applyBorder="1" applyAlignment="1" applyProtection="1">
      <alignment horizontal="center" vertical="center" wrapText="1"/>
    </xf>
    <xf numFmtId="0" fontId="13" fillId="6" borderId="15" xfId="1" applyFont="1" applyFill="1" applyBorder="1" applyAlignment="1" applyProtection="1">
      <alignment horizontal="center" vertical="center" wrapText="1"/>
    </xf>
    <xf numFmtId="182" fontId="17" fillId="6" borderId="14" xfId="4" applyNumberFormat="1" applyFont="1" applyFill="1" applyBorder="1" applyAlignment="1" applyProtection="1">
      <alignment horizontal="center" vertical="center"/>
    </xf>
    <xf numFmtId="182" fontId="17" fillId="6" borderId="34" xfId="4" applyNumberFormat="1" applyFont="1" applyFill="1" applyBorder="1" applyAlignment="1" applyProtection="1">
      <alignment horizontal="center" vertical="center"/>
    </xf>
    <xf numFmtId="9" fontId="18" fillId="6" borderId="23" xfId="3" applyFont="1" applyFill="1" applyBorder="1" applyAlignment="1" applyProtection="1">
      <alignment horizontal="center" vertical="center" wrapText="1"/>
    </xf>
    <xf numFmtId="9" fontId="18" fillId="6" borderId="24" xfId="3" applyFont="1" applyFill="1" applyBorder="1" applyAlignment="1" applyProtection="1">
      <alignment horizontal="center" vertical="center" wrapText="1"/>
    </xf>
    <xf numFmtId="9" fontId="18" fillId="6" borderId="28" xfId="3" applyFont="1" applyFill="1" applyBorder="1" applyAlignment="1" applyProtection="1">
      <alignment horizontal="center" vertical="center" wrapText="1"/>
    </xf>
    <xf numFmtId="9" fontId="18" fillId="6" borderId="29" xfId="3" applyFont="1" applyFill="1" applyBorder="1" applyAlignment="1" applyProtection="1">
      <alignment horizontal="center" vertical="center" wrapText="1"/>
    </xf>
    <xf numFmtId="182" fontId="17" fillId="6" borderId="76" xfId="4" applyNumberFormat="1" applyFont="1" applyFill="1" applyBorder="1" applyAlignment="1" applyProtection="1">
      <alignment horizontal="center" vertical="center"/>
    </xf>
    <xf numFmtId="182" fontId="17" fillId="6" borderId="28" xfId="4" applyNumberFormat="1" applyFont="1" applyFill="1" applyBorder="1" applyAlignment="1" applyProtection="1">
      <alignment horizontal="center" vertical="center"/>
    </xf>
    <xf numFmtId="0" fontId="18" fillId="6" borderId="35" xfId="1" applyFont="1" applyFill="1" applyBorder="1" applyAlignment="1" applyProtection="1">
      <alignment horizontal="center" vertical="center" shrinkToFit="1"/>
    </xf>
    <xf numFmtId="0" fontId="6" fillId="6" borderId="2"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4" xfId="1" applyFont="1" applyFill="1" applyBorder="1" applyAlignment="1" applyProtection="1">
      <alignment horizontal="center" vertical="center" wrapText="1"/>
    </xf>
    <xf numFmtId="0" fontId="6" fillId="6" borderId="10" xfId="1" applyFont="1" applyFill="1" applyBorder="1" applyAlignment="1" applyProtection="1">
      <alignment horizontal="center" vertical="center" wrapText="1"/>
    </xf>
    <xf numFmtId="0" fontId="6" fillId="6" borderId="0" xfId="1" applyFont="1" applyFill="1" applyBorder="1" applyAlignment="1" applyProtection="1">
      <alignment horizontal="center" vertical="center" wrapText="1"/>
    </xf>
    <xf numFmtId="0" fontId="6" fillId="6" borderId="11" xfId="1" applyFont="1" applyFill="1" applyBorder="1" applyAlignment="1" applyProtection="1">
      <alignment horizontal="center" vertical="center" wrapText="1"/>
    </xf>
    <xf numFmtId="0" fontId="6" fillId="6" borderId="16" xfId="1" applyFont="1" applyFill="1" applyBorder="1" applyAlignment="1" applyProtection="1">
      <alignment horizontal="center" vertical="center" wrapText="1"/>
    </xf>
    <xf numFmtId="0" fontId="6" fillId="6" borderId="1" xfId="1" applyFont="1" applyFill="1" applyBorder="1" applyAlignment="1" applyProtection="1">
      <alignment horizontal="center" vertical="center" wrapText="1"/>
    </xf>
    <xf numFmtId="0" fontId="6" fillId="6" borderId="17" xfId="1" applyFont="1" applyFill="1" applyBorder="1" applyAlignment="1" applyProtection="1">
      <alignment horizontal="center" vertical="center" wrapText="1"/>
    </xf>
    <xf numFmtId="0" fontId="13" fillId="6" borderId="18" xfId="1" applyFont="1" applyFill="1" applyBorder="1" applyAlignment="1" applyProtection="1">
      <alignment horizontal="center" vertical="center" shrinkToFit="1"/>
      <protection hidden="1"/>
    </xf>
    <xf numFmtId="0" fontId="13" fillId="6" borderId="19" xfId="1" applyFont="1" applyFill="1" applyBorder="1" applyAlignment="1" applyProtection="1">
      <alignment horizontal="center" vertical="center" shrinkToFit="1"/>
      <protection hidden="1"/>
    </xf>
    <xf numFmtId="0" fontId="13" fillId="6" borderId="20" xfId="1" applyFont="1" applyFill="1" applyBorder="1" applyAlignment="1" applyProtection="1">
      <alignment horizontal="center" vertical="center" shrinkToFit="1"/>
      <protection hidden="1"/>
    </xf>
    <xf numFmtId="3" fontId="21" fillId="0" borderId="106" xfId="1" applyNumberFormat="1" applyFont="1" applyFill="1" applyBorder="1" applyAlignment="1" applyProtection="1">
      <alignment horizontal="right" vertical="center" shrinkToFit="1"/>
    </xf>
    <xf numFmtId="3" fontId="21" fillId="0" borderId="107" xfId="1" applyNumberFormat="1" applyFont="1" applyFill="1" applyBorder="1" applyAlignment="1" applyProtection="1">
      <alignment horizontal="right" vertical="center" shrinkToFit="1"/>
    </xf>
    <xf numFmtId="3" fontId="21" fillId="0" borderId="108" xfId="1" applyNumberFormat="1" applyFont="1" applyFill="1" applyBorder="1" applyAlignment="1" applyProtection="1">
      <alignment horizontal="right" vertical="center" shrinkToFit="1"/>
    </xf>
    <xf numFmtId="3" fontId="21" fillId="0" borderId="113" xfId="1" applyNumberFormat="1" applyFont="1" applyFill="1" applyBorder="1" applyAlignment="1" applyProtection="1">
      <alignment horizontal="right" vertical="center" shrinkToFit="1"/>
    </xf>
    <xf numFmtId="3" fontId="21" fillId="0" borderId="60" xfId="1" applyNumberFormat="1" applyFont="1" applyFill="1" applyBorder="1" applyAlignment="1" applyProtection="1">
      <alignment horizontal="right" vertical="center" shrinkToFit="1"/>
    </xf>
    <xf numFmtId="3" fontId="21" fillId="0" borderId="61" xfId="1" applyNumberFormat="1" applyFont="1" applyFill="1" applyBorder="1" applyAlignment="1" applyProtection="1">
      <alignment horizontal="right" vertical="center" shrinkToFit="1"/>
    </xf>
    <xf numFmtId="3" fontId="21" fillId="0" borderId="109" xfId="1" quotePrefix="1" applyNumberFormat="1" applyFont="1" applyFill="1" applyBorder="1" applyAlignment="1" applyProtection="1">
      <alignment vertical="center" shrinkToFit="1"/>
    </xf>
    <xf numFmtId="3" fontId="21" fillId="0" borderId="110" xfId="1" quotePrefix="1" applyNumberFormat="1" applyFont="1" applyFill="1" applyBorder="1" applyAlignment="1" applyProtection="1">
      <alignment vertical="center" shrinkToFit="1"/>
    </xf>
    <xf numFmtId="3" fontId="21" fillId="0" borderId="54" xfId="1" quotePrefix="1" applyNumberFormat="1" applyFont="1" applyFill="1" applyBorder="1" applyAlignment="1" applyProtection="1">
      <alignment vertical="center" shrinkToFit="1"/>
    </xf>
    <xf numFmtId="3" fontId="21" fillId="0" borderId="56" xfId="1" quotePrefix="1" applyNumberFormat="1" applyFont="1" applyFill="1" applyBorder="1" applyAlignment="1" applyProtection="1">
      <alignment vertical="center" shrinkToFit="1"/>
    </xf>
    <xf numFmtId="3" fontId="21" fillId="3" borderId="68" xfId="1" applyNumberFormat="1" applyFont="1" applyFill="1" applyBorder="1" applyAlignment="1" applyProtection="1">
      <alignment horizontal="right" vertical="center" shrinkToFit="1"/>
    </xf>
    <xf numFmtId="3" fontId="21" fillId="3" borderId="60" xfId="1" applyNumberFormat="1" applyFont="1" applyFill="1" applyBorder="1" applyAlignment="1" applyProtection="1">
      <alignment horizontal="right" vertical="center" shrinkToFit="1"/>
    </xf>
    <xf numFmtId="3" fontId="21" fillId="0" borderId="57" xfId="1" applyNumberFormat="1" applyFont="1" applyFill="1" applyBorder="1" applyAlignment="1" applyProtection="1">
      <alignment horizontal="right" vertical="center" shrinkToFit="1"/>
    </xf>
    <xf numFmtId="3" fontId="21" fillId="0" borderId="55" xfId="1" applyNumberFormat="1" applyFont="1" applyFill="1" applyBorder="1" applyAlignment="1" applyProtection="1">
      <alignment horizontal="right" vertical="center" shrinkToFit="1"/>
    </xf>
    <xf numFmtId="3" fontId="21" fillId="0" borderId="102" xfId="1" applyNumberFormat="1" applyFont="1" applyFill="1" applyBorder="1" applyAlignment="1" applyProtection="1">
      <alignment horizontal="right" vertical="center" shrinkToFit="1"/>
    </xf>
    <xf numFmtId="3" fontId="21" fillId="0" borderId="99" xfId="1" applyNumberFormat="1" applyFont="1" applyFill="1" applyBorder="1" applyAlignment="1" applyProtection="1">
      <alignment horizontal="right" vertical="center" shrinkToFit="1"/>
    </xf>
    <xf numFmtId="3" fontId="21" fillId="0" borderId="72" xfId="1" applyNumberFormat="1" applyFont="1" applyFill="1" applyBorder="1" applyAlignment="1" applyProtection="1">
      <alignment horizontal="right" vertical="center" shrinkToFit="1"/>
    </xf>
    <xf numFmtId="3" fontId="21" fillId="0" borderId="92" xfId="1" applyNumberFormat="1" applyFont="1" applyFill="1" applyBorder="1" applyAlignment="1" applyProtection="1">
      <alignment horizontal="right" vertical="center" shrinkToFit="1"/>
    </xf>
    <xf numFmtId="3" fontId="21" fillId="0" borderId="73" xfId="1" applyNumberFormat="1" applyFont="1" applyFill="1" applyBorder="1" applyAlignment="1" applyProtection="1">
      <alignment horizontal="right" vertical="center" shrinkToFit="1"/>
    </xf>
    <xf numFmtId="3" fontId="21" fillId="0" borderId="56" xfId="1" applyNumberFormat="1" applyFont="1" applyFill="1" applyBorder="1" applyAlignment="1" applyProtection="1">
      <alignment horizontal="right" vertical="center" shrinkToFit="1"/>
    </xf>
    <xf numFmtId="0" fontId="13" fillId="0" borderId="34" xfId="1" applyFont="1" applyFill="1" applyBorder="1" applyAlignment="1" applyProtection="1">
      <alignment horizontal="center" vertical="center" textRotation="255"/>
    </xf>
    <xf numFmtId="0" fontId="18" fillId="0" borderId="14" xfId="1" applyFont="1" applyFill="1" applyBorder="1" applyAlignment="1" applyProtection="1">
      <alignment horizontal="center" vertical="center" textRotation="255"/>
    </xf>
    <xf numFmtId="3" fontId="21" fillId="0" borderId="58" xfId="1" applyNumberFormat="1" applyFont="1" applyFill="1" applyBorder="1" applyAlignment="1" applyProtection="1">
      <alignment horizontal="right" vertical="center" shrinkToFit="1"/>
    </xf>
    <xf numFmtId="3" fontId="21" fillId="0" borderId="54" xfId="1" applyNumberFormat="1" applyFont="1" applyFill="1" applyBorder="1" applyAlignment="1" applyProtection="1">
      <alignment horizontal="right" vertical="center" shrinkToFit="1"/>
    </xf>
    <xf numFmtId="3" fontId="21" fillId="0" borderId="57" xfId="1" quotePrefix="1" applyNumberFormat="1" applyFont="1" applyFill="1" applyBorder="1" applyAlignment="1" applyProtection="1">
      <alignment vertical="center" shrinkToFit="1"/>
    </xf>
    <xf numFmtId="3" fontId="21" fillId="0" borderId="55" xfId="1" quotePrefix="1" applyNumberFormat="1" applyFont="1" applyFill="1" applyBorder="1" applyAlignment="1" applyProtection="1">
      <alignment vertical="center" shrinkToFit="1"/>
    </xf>
    <xf numFmtId="0" fontId="20" fillId="0" borderId="104" xfId="1" applyFont="1" applyFill="1" applyBorder="1" applyAlignment="1" applyProtection="1">
      <alignment horizontal="center" vertical="center"/>
      <protection locked="0"/>
    </xf>
    <xf numFmtId="0" fontId="20" fillId="0" borderId="105" xfId="1" applyFont="1" applyFill="1" applyBorder="1" applyAlignment="1" applyProtection="1">
      <alignment horizontal="center" vertical="center"/>
      <protection locked="0"/>
    </xf>
    <xf numFmtId="0" fontId="20" fillId="0" borderId="52" xfId="1" applyFont="1" applyFill="1" applyBorder="1" applyAlignment="1" applyProtection="1">
      <alignment horizontal="center" vertical="center"/>
      <protection locked="0"/>
    </xf>
    <xf numFmtId="0" fontId="20" fillId="0" borderId="53" xfId="1" applyFont="1" applyFill="1" applyBorder="1" applyAlignment="1" applyProtection="1">
      <alignment horizontal="center" vertical="center"/>
      <protection locked="0"/>
    </xf>
    <xf numFmtId="3" fontId="21" fillId="3" borderId="97" xfId="1" applyNumberFormat="1" applyFont="1" applyFill="1" applyBorder="1" applyAlignment="1" applyProtection="1">
      <alignment horizontal="right" vertical="center" shrinkToFit="1"/>
    </xf>
    <xf numFmtId="3" fontId="21" fillId="0" borderId="100" xfId="1" applyNumberFormat="1" applyFont="1" applyFill="1" applyBorder="1" applyAlignment="1" applyProtection="1">
      <alignment horizontal="right" vertical="center" shrinkToFit="1"/>
    </xf>
    <xf numFmtId="3" fontId="13" fillId="0" borderId="0" xfId="1" applyNumberFormat="1" applyFont="1" applyFill="1" applyBorder="1" applyAlignment="1" applyProtection="1">
      <alignment horizontal="right" vertical="center" shrinkToFit="1"/>
    </xf>
    <xf numFmtId="0" fontId="13" fillId="0" borderId="0" xfId="1" applyFont="1" applyFill="1" applyBorder="1" applyAlignment="1" applyProtection="1">
      <alignment horizontal="right" vertical="center" shrinkToFit="1"/>
    </xf>
    <xf numFmtId="3" fontId="21" fillId="0" borderId="101" xfId="1" applyNumberFormat="1" applyFont="1" applyFill="1" applyBorder="1" applyAlignment="1" applyProtection="1">
      <alignment horizontal="right" vertical="center" shrinkToFit="1"/>
    </xf>
    <xf numFmtId="3" fontId="21" fillId="0" borderId="98" xfId="1" applyNumberFormat="1" applyFont="1" applyFill="1" applyBorder="1" applyAlignment="1" applyProtection="1">
      <alignment horizontal="right" vertical="center" shrinkToFit="1"/>
    </xf>
    <xf numFmtId="3" fontId="21" fillId="0" borderId="116" xfId="1" quotePrefix="1" applyNumberFormat="1" applyFont="1" applyFill="1" applyBorder="1" applyAlignment="1" applyProtection="1">
      <alignment vertical="center" shrinkToFit="1"/>
    </xf>
    <xf numFmtId="3" fontId="21" fillId="0" borderId="97" xfId="1" quotePrefix="1" applyNumberFormat="1" applyFont="1" applyFill="1" applyBorder="1" applyAlignment="1" applyProtection="1">
      <alignment vertical="center" shrinkToFit="1"/>
    </xf>
    <xf numFmtId="0" fontId="13" fillId="2" borderId="34" xfId="1" applyFont="1" applyFill="1" applyBorder="1" applyAlignment="1" applyProtection="1">
      <alignment horizontal="left" vertical="center" wrapText="1"/>
    </xf>
    <xf numFmtId="0" fontId="7" fillId="6" borderId="15" xfId="1" applyFont="1" applyFill="1" applyBorder="1" applyAlignment="1" applyProtection="1">
      <alignment horizontal="center" vertical="center"/>
    </xf>
    <xf numFmtId="179" fontId="17" fillId="6" borderId="36" xfId="1" applyNumberFormat="1" applyFont="1" applyFill="1" applyBorder="1" applyAlignment="1" applyProtection="1">
      <alignment horizontal="center" vertical="center"/>
      <protection locked="0"/>
    </xf>
    <xf numFmtId="179" fontId="17" fillId="6" borderId="37" xfId="1" applyNumberFormat="1" applyFont="1" applyFill="1" applyBorder="1" applyAlignment="1" applyProtection="1">
      <alignment horizontal="center" vertical="center"/>
      <protection locked="0"/>
    </xf>
    <xf numFmtId="179" fontId="17" fillId="6" borderId="38" xfId="1" applyNumberFormat="1" applyFont="1" applyFill="1" applyBorder="1" applyAlignment="1" applyProtection="1">
      <alignment horizontal="center" vertical="center"/>
      <protection locked="0"/>
    </xf>
    <xf numFmtId="3" fontId="21" fillId="0" borderId="95" xfId="1" applyNumberFormat="1" applyFont="1" applyFill="1" applyBorder="1" applyAlignment="1" applyProtection="1">
      <alignment horizontal="right" vertical="center" shrinkToFit="1"/>
    </xf>
    <xf numFmtId="183" fontId="20" fillId="0" borderId="42" xfId="1" applyNumberFormat="1" applyFont="1" applyFill="1" applyBorder="1" applyAlignment="1" applyProtection="1">
      <alignment horizontal="right" vertical="center" shrinkToFit="1"/>
      <protection locked="0"/>
    </xf>
    <xf numFmtId="183" fontId="20" fillId="0" borderId="45" xfId="1" applyNumberFormat="1" applyFont="1" applyFill="1" applyBorder="1" applyAlignment="1" applyProtection="1">
      <alignment horizontal="right" vertical="center" shrinkToFit="1"/>
      <protection locked="0"/>
    </xf>
    <xf numFmtId="183" fontId="20" fillId="0" borderId="46" xfId="1" applyNumberFormat="1" applyFont="1" applyFill="1" applyBorder="1" applyAlignment="1" applyProtection="1">
      <alignment horizontal="right" vertical="center" shrinkToFit="1"/>
      <protection locked="0"/>
    </xf>
    <xf numFmtId="185" fontId="17" fillId="2" borderId="34" xfId="5" applyNumberFormat="1" applyFont="1" applyFill="1" applyBorder="1" applyAlignment="1" applyProtection="1">
      <alignment horizontal="right" vertical="center" indent="3" shrinkToFit="1"/>
    </xf>
    <xf numFmtId="3" fontId="21" fillId="3" borderId="61" xfId="1" applyNumberFormat="1" applyFont="1" applyFill="1" applyBorder="1" applyAlignment="1" applyProtection="1">
      <alignment horizontal="right" vertical="center" shrinkToFit="1"/>
    </xf>
    <xf numFmtId="3" fontId="21" fillId="0" borderId="59" xfId="1" applyNumberFormat="1" applyFont="1" applyFill="1" applyBorder="1" applyAlignment="1" applyProtection="1">
      <alignment horizontal="right" vertical="center" shrinkToFit="1"/>
    </xf>
    <xf numFmtId="3" fontId="21" fillId="0" borderId="96" xfId="1" applyNumberFormat="1" applyFont="1" applyFill="1" applyBorder="1" applyAlignment="1" applyProtection="1">
      <alignment horizontal="right" vertical="center" shrinkToFit="1"/>
    </xf>
    <xf numFmtId="0" fontId="13" fillId="6" borderId="15" xfId="1" applyFont="1" applyFill="1" applyBorder="1" applyAlignment="1" applyProtection="1">
      <alignment horizontal="left" vertical="center"/>
    </xf>
    <xf numFmtId="0" fontId="13" fillId="6" borderId="13" xfId="1" applyFont="1" applyFill="1" applyBorder="1" applyAlignment="1" applyProtection="1">
      <alignment horizontal="left" vertical="center"/>
    </xf>
    <xf numFmtId="38" fontId="23" fillId="0" borderId="81" xfId="5" applyFont="1" applyFill="1" applyBorder="1" applyAlignment="1" applyProtection="1">
      <alignment horizontal="right" vertical="center" shrinkToFit="1"/>
    </xf>
    <xf numFmtId="38" fontId="23" fillId="0" borderId="78" xfId="5" applyFont="1" applyFill="1" applyBorder="1" applyAlignment="1" applyProtection="1">
      <alignment horizontal="right" vertical="center" shrinkToFit="1"/>
    </xf>
    <xf numFmtId="38" fontId="23" fillId="0" borderId="79" xfId="5" applyFont="1" applyFill="1" applyBorder="1" applyAlignment="1" applyProtection="1">
      <alignment horizontal="right" vertical="center" shrinkToFit="1"/>
    </xf>
    <xf numFmtId="3" fontId="21" fillId="0" borderId="86" xfId="1" applyNumberFormat="1" applyFont="1" applyFill="1" applyBorder="1" applyAlignment="1" applyProtection="1">
      <alignment horizontal="right" vertical="center" shrinkToFit="1"/>
    </xf>
    <xf numFmtId="3" fontId="21" fillId="0" borderId="87" xfId="1" applyNumberFormat="1" applyFont="1" applyFill="1" applyBorder="1" applyAlignment="1" applyProtection="1">
      <alignment horizontal="right" vertical="center" shrinkToFit="1"/>
    </xf>
    <xf numFmtId="3" fontId="21" fillId="0" borderId="118" xfId="1" applyNumberFormat="1" applyFont="1" applyFill="1" applyBorder="1" applyAlignment="1" applyProtection="1">
      <alignment horizontal="right" vertical="center" shrinkToFit="1"/>
    </xf>
    <xf numFmtId="3" fontId="21" fillId="0" borderId="82" xfId="1" applyNumberFormat="1" applyFont="1" applyFill="1" applyBorder="1" applyAlignment="1" applyProtection="1">
      <alignment horizontal="right" vertical="center" shrinkToFit="1"/>
    </xf>
    <xf numFmtId="3" fontId="21" fillId="6" borderId="120" xfId="1" applyNumberFormat="1" applyFont="1" applyFill="1" applyBorder="1" applyAlignment="1" applyProtection="1">
      <alignment horizontal="center" vertical="center" shrinkToFit="1"/>
    </xf>
    <xf numFmtId="3" fontId="21" fillId="6" borderId="121" xfId="1" applyNumberFormat="1" applyFont="1" applyFill="1" applyBorder="1" applyAlignment="1" applyProtection="1">
      <alignment horizontal="center" vertical="center" shrinkToFit="1"/>
    </xf>
    <xf numFmtId="3" fontId="21" fillId="6" borderId="117" xfId="1" applyNumberFormat="1" applyFont="1" applyFill="1" applyBorder="1" applyAlignment="1" applyProtection="1">
      <alignment horizontal="center" vertical="center" shrinkToFit="1"/>
    </xf>
    <xf numFmtId="3" fontId="21" fillId="6" borderId="122" xfId="1" applyNumberFormat="1" applyFont="1" applyFill="1" applyBorder="1" applyAlignment="1" applyProtection="1">
      <alignment horizontal="center" vertical="center" shrinkToFit="1"/>
    </xf>
    <xf numFmtId="3" fontId="21" fillId="6" borderId="123" xfId="1" applyNumberFormat="1" applyFont="1" applyFill="1" applyBorder="1" applyAlignment="1" applyProtection="1">
      <alignment horizontal="center" vertical="center" shrinkToFit="1"/>
    </xf>
    <xf numFmtId="3" fontId="21" fillId="6" borderId="125" xfId="1" applyNumberFormat="1" applyFont="1" applyFill="1" applyBorder="1" applyAlignment="1" applyProtection="1">
      <alignment horizontal="center" vertical="center" shrinkToFit="1"/>
    </xf>
    <xf numFmtId="3" fontId="21" fillId="0" borderId="68" xfId="1" quotePrefix="1" applyNumberFormat="1" applyFont="1" applyFill="1" applyBorder="1" applyAlignment="1" applyProtection="1">
      <alignment vertical="center" shrinkToFit="1"/>
    </xf>
    <xf numFmtId="3" fontId="21" fillId="0" borderId="119" xfId="1" applyNumberFormat="1"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38" fontId="23" fillId="0" borderId="77" xfId="5" applyFont="1" applyFill="1" applyBorder="1" applyAlignment="1" applyProtection="1">
      <alignment horizontal="right" vertical="center" shrinkToFit="1"/>
    </xf>
    <xf numFmtId="38" fontId="23" fillId="0" borderId="80" xfId="5" applyFont="1" applyFill="1" applyBorder="1" applyAlignment="1" applyProtection="1">
      <alignment horizontal="right" vertical="center" shrinkToFit="1"/>
    </xf>
    <xf numFmtId="0" fontId="22" fillId="0" borderId="35" xfId="1" applyFont="1" applyFill="1" applyBorder="1" applyAlignment="1" applyProtection="1">
      <alignment horizontal="center" vertical="center" textRotation="255" wrapText="1"/>
    </xf>
    <xf numFmtId="0" fontId="22" fillId="0" borderId="70" xfId="1" applyFont="1" applyFill="1" applyBorder="1" applyAlignment="1" applyProtection="1">
      <alignment horizontal="center" vertical="center" textRotation="255" wrapText="1"/>
    </xf>
    <xf numFmtId="3" fontId="21" fillId="0" borderId="60" xfId="1" quotePrefix="1" applyNumberFormat="1" applyFont="1" applyFill="1" applyBorder="1" applyAlignment="1" applyProtection="1">
      <alignment vertical="center" shrinkToFit="1"/>
    </xf>
    <xf numFmtId="3" fontId="21" fillId="0" borderId="61" xfId="1" quotePrefix="1" applyNumberFormat="1" applyFont="1" applyFill="1" applyBorder="1" applyAlignment="1" applyProtection="1">
      <alignment vertical="center" shrinkToFit="1"/>
    </xf>
    <xf numFmtId="3" fontId="21" fillId="0" borderId="59" xfId="1" quotePrefix="1" applyNumberFormat="1" applyFont="1" applyFill="1" applyBorder="1" applyAlignment="1" applyProtection="1">
      <alignment vertical="center" shrinkToFit="1"/>
    </xf>
    <xf numFmtId="0" fontId="13" fillId="0" borderId="23" xfId="1" applyFont="1" applyFill="1" applyBorder="1" applyAlignment="1" applyProtection="1">
      <alignment horizontal="left" vertical="center"/>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184" fontId="23" fillId="0" borderId="23" xfId="1" applyNumberFormat="1" applyFont="1" applyFill="1" applyBorder="1" applyAlignment="1" applyProtection="1">
      <alignment horizontal="center" vertical="center" shrinkToFit="1"/>
    </xf>
    <xf numFmtId="184" fontId="23" fillId="0" borderId="24" xfId="1" applyNumberFormat="1" applyFont="1" applyFill="1" applyBorder="1" applyAlignment="1" applyProtection="1">
      <alignment horizontal="center" vertical="center" shrinkToFit="1"/>
    </xf>
    <xf numFmtId="184" fontId="23" fillId="0" borderId="25" xfId="1" applyNumberFormat="1" applyFont="1" applyFill="1" applyBorder="1" applyAlignment="1" applyProtection="1">
      <alignment horizontal="center" vertical="center" shrinkToFit="1"/>
    </xf>
    <xf numFmtId="38" fontId="23" fillId="0" borderId="89" xfId="5" applyFont="1" applyFill="1" applyBorder="1" applyAlignment="1" applyProtection="1">
      <alignment horizontal="right" vertical="center" shrinkToFit="1"/>
    </xf>
    <xf numFmtId="38" fontId="23" fillId="0" borderId="90" xfId="5" applyFont="1" applyFill="1" applyBorder="1" applyAlignment="1" applyProtection="1">
      <alignment horizontal="right" vertical="center" shrinkToFit="1"/>
    </xf>
    <xf numFmtId="38" fontId="23" fillId="0" borderId="91" xfId="5" applyFont="1" applyFill="1" applyBorder="1" applyAlignment="1" applyProtection="1">
      <alignment horizontal="right" vertical="center" shrinkToFit="1"/>
    </xf>
    <xf numFmtId="38" fontId="23" fillId="0" borderId="69" xfId="5"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38" fontId="23" fillId="0" borderId="93" xfId="5" applyFont="1" applyFill="1" applyBorder="1" applyAlignment="1" applyProtection="1">
      <alignment horizontal="right" vertical="center" shrinkToFit="1"/>
    </xf>
    <xf numFmtId="0" fontId="13" fillId="0" borderId="14" xfId="1" applyFont="1" applyFill="1" applyBorder="1" applyAlignment="1" applyProtection="1">
      <alignment horizontal="left" vertical="center"/>
    </xf>
    <xf numFmtId="184" fontId="23" fillId="0" borderId="15" xfId="1" applyNumberFormat="1" applyFont="1" applyFill="1" applyBorder="1" applyAlignment="1" applyProtection="1">
      <alignment horizontal="center" vertical="center" shrinkToFit="1"/>
    </xf>
    <xf numFmtId="184" fontId="23" fillId="0" borderId="13" xfId="1" applyNumberFormat="1" applyFont="1" applyFill="1" applyBorder="1" applyAlignment="1" applyProtection="1">
      <alignment horizontal="center" vertical="center" shrinkToFit="1"/>
    </xf>
    <xf numFmtId="184" fontId="23" fillId="0" borderId="14" xfId="1" applyNumberFormat="1" applyFont="1" applyFill="1" applyBorder="1" applyAlignment="1" applyProtection="1">
      <alignment horizontal="center" vertical="center" shrinkToFit="1"/>
    </xf>
    <xf numFmtId="3" fontId="21" fillId="0" borderId="58" xfId="1" quotePrefix="1" applyNumberFormat="1" applyFont="1" applyFill="1" applyBorder="1" applyAlignment="1" applyProtection="1">
      <alignment vertical="center" shrinkToFit="1"/>
    </xf>
    <xf numFmtId="3" fontId="21" fillId="0" borderId="112" xfId="1" applyNumberFormat="1" applyFont="1" applyFill="1" applyBorder="1" applyAlignment="1" applyProtection="1">
      <alignment horizontal="right" vertical="center" shrinkToFit="1"/>
    </xf>
    <xf numFmtId="3" fontId="13" fillId="0" borderId="26" xfId="1" applyNumberFormat="1" applyFont="1" applyFill="1" applyBorder="1" applyAlignment="1" applyProtection="1">
      <alignment horizontal="right" vertical="center" shrinkToFit="1"/>
    </xf>
    <xf numFmtId="0" fontId="20" fillId="6" borderId="31" xfId="1" applyFont="1" applyFill="1" applyBorder="1" applyAlignment="1" applyProtection="1">
      <alignment horizontal="center" vertical="center"/>
      <protection locked="0"/>
    </xf>
    <xf numFmtId="0" fontId="20" fillId="6" borderId="33" xfId="1" applyFont="1" applyFill="1" applyBorder="1" applyAlignment="1" applyProtection="1">
      <alignment horizontal="center" vertical="center"/>
      <protection locked="0"/>
    </xf>
    <xf numFmtId="0" fontId="13" fillId="6" borderId="29" xfId="1" applyFont="1" applyFill="1" applyBorder="1" applyAlignment="1" applyProtection="1">
      <alignment horizontal="right" vertical="center" shrinkToFit="1"/>
    </xf>
    <xf numFmtId="0" fontId="13" fillId="6" borderId="30" xfId="1" applyFont="1" applyFill="1" applyBorder="1" applyAlignment="1" applyProtection="1">
      <alignment horizontal="right" vertical="center" shrinkToFit="1"/>
    </xf>
    <xf numFmtId="0" fontId="13" fillId="6" borderId="51" xfId="1" applyFont="1" applyFill="1" applyBorder="1" applyAlignment="1" applyProtection="1">
      <alignment horizontal="left" vertical="center" wrapText="1" shrinkToFit="1"/>
    </xf>
    <xf numFmtId="0" fontId="20" fillId="0" borderId="2" xfId="1" applyFont="1" applyFill="1" applyBorder="1" applyAlignment="1" applyProtection="1">
      <alignment horizontal="center" vertical="center"/>
      <protection locked="0"/>
    </xf>
    <xf numFmtId="0" fontId="20" fillId="0" borderId="4" xfId="1" applyFont="1" applyFill="1" applyBorder="1" applyAlignment="1" applyProtection="1">
      <alignment horizontal="center" vertical="center"/>
      <protection locked="0"/>
    </xf>
    <xf numFmtId="3" fontId="21" fillId="0" borderId="111" xfId="1" quotePrefix="1" applyNumberFormat="1" applyFont="1" applyFill="1" applyBorder="1" applyAlignment="1" applyProtection="1">
      <alignment vertical="center" shrinkToFit="1"/>
    </xf>
    <xf numFmtId="3" fontId="21" fillId="0" borderId="126" xfId="1" quotePrefix="1" applyNumberFormat="1" applyFont="1" applyFill="1" applyBorder="1" applyAlignment="1" applyProtection="1">
      <alignment vertical="center" shrinkToFit="1"/>
    </xf>
    <xf numFmtId="0" fontId="13" fillId="0" borderId="94" xfId="1" applyFont="1" applyFill="1" applyBorder="1" applyAlignment="1" applyProtection="1">
      <alignment horizontal="left" vertical="center" wrapText="1" shrinkToFit="1"/>
    </xf>
    <xf numFmtId="0" fontId="13" fillId="0" borderId="51" xfId="1" applyFont="1" applyFill="1" applyBorder="1" applyAlignment="1" applyProtection="1">
      <alignment horizontal="left" vertical="center" wrapText="1" shrinkToFit="1"/>
    </xf>
    <xf numFmtId="0" fontId="20" fillId="0" borderId="10" xfId="1" applyFont="1" applyFill="1" applyBorder="1" applyAlignment="1" applyProtection="1">
      <alignment horizontal="center" vertical="center" wrapText="1"/>
      <protection locked="0"/>
    </xf>
    <xf numFmtId="0" fontId="20" fillId="0" borderId="11" xfId="1" applyFont="1" applyFill="1" applyBorder="1" applyAlignment="1" applyProtection="1">
      <alignment horizontal="center" vertical="center" wrapText="1"/>
      <protection locked="0"/>
    </xf>
    <xf numFmtId="0" fontId="20" fillId="0" borderId="49" xfId="1" applyFont="1" applyFill="1" applyBorder="1" applyAlignment="1" applyProtection="1">
      <alignment horizontal="center" vertical="center"/>
    </xf>
    <xf numFmtId="0" fontId="20" fillId="0" borderId="50" xfId="1" applyFont="1" applyFill="1" applyBorder="1" applyAlignment="1" applyProtection="1">
      <alignment horizontal="center" vertical="center"/>
    </xf>
    <xf numFmtId="3" fontId="21" fillId="0" borderId="68" xfId="1" applyNumberFormat="1" applyFont="1" applyFill="1" applyBorder="1" applyAlignment="1" applyProtection="1">
      <alignment horizontal="right" vertical="center" shrinkToFit="1"/>
    </xf>
    <xf numFmtId="0" fontId="13" fillId="0" borderId="40" xfId="1" applyFont="1" applyBorder="1" applyAlignment="1" applyProtection="1">
      <alignment horizontal="center" vertical="center" shrinkToFit="1"/>
    </xf>
    <xf numFmtId="0" fontId="13" fillId="0" borderId="20" xfId="1" applyFont="1" applyBorder="1" applyAlignment="1" applyProtection="1">
      <alignment horizontal="center" vertical="center" shrinkToFit="1"/>
    </xf>
    <xf numFmtId="0" fontId="13" fillId="0" borderId="23" xfId="1" applyFont="1" applyBorder="1" applyAlignment="1" applyProtection="1">
      <alignment horizontal="center" vertical="center" shrinkToFit="1"/>
    </xf>
    <xf numFmtId="0" fontId="13" fillId="0" borderId="39" xfId="1" applyFont="1" applyBorder="1" applyAlignment="1" applyProtection="1">
      <alignment horizontal="center" vertical="center" shrinkToFit="1"/>
    </xf>
    <xf numFmtId="0" fontId="13" fillId="0" borderId="34" xfId="1" applyFont="1" applyBorder="1" applyAlignment="1" applyProtection="1">
      <alignment horizontal="center" vertical="center"/>
    </xf>
    <xf numFmtId="0" fontId="13" fillId="0" borderId="15" xfId="1" applyFont="1" applyBorder="1" applyAlignment="1" applyProtection="1">
      <alignment horizontal="center" vertical="center" shrinkToFit="1"/>
    </xf>
    <xf numFmtId="0" fontId="13" fillId="0" borderId="13" xfId="1" applyFont="1" applyBorder="1" applyAlignment="1" applyProtection="1">
      <alignment horizontal="center" vertical="center" shrinkToFit="1"/>
    </xf>
    <xf numFmtId="0" fontId="13" fillId="0" borderId="14" xfId="1" applyFont="1" applyBorder="1" applyAlignment="1" applyProtection="1">
      <alignment horizontal="center" vertical="center" shrinkToFit="1"/>
    </xf>
    <xf numFmtId="0" fontId="13" fillId="0" borderId="13" xfId="1" applyFont="1" applyBorder="1" applyAlignment="1" applyProtection="1">
      <alignment horizontal="right" vertical="center"/>
    </xf>
    <xf numFmtId="183" fontId="20" fillId="0" borderId="41" xfId="1" applyNumberFormat="1" applyFont="1" applyFill="1" applyBorder="1" applyAlignment="1" applyProtection="1">
      <alignment horizontal="right" vertical="center" shrinkToFit="1"/>
      <protection locked="0"/>
    </xf>
    <xf numFmtId="183" fontId="20" fillId="0" borderId="43" xfId="1" applyNumberFormat="1" applyFont="1" applyFill="1" applyBorder="1" applyAlignment="1" applyProtection="1">
      <alignment horizontal="right" vertical="center" shrinkToFit="1"/>
      <protection locked="0"/>
    </xf>
    <xf numFmtId="183" fontId="20" fillId="0" borderId="44" xfId="1" applyNumberFormat="1" applyFont="1" applyFill="1" applyBorder="1" applyAlignment="1" applyProtection="1">
      <alignment horizontal="right" vertical="center" shrinkToFit="1"/>
      <protection locked="0"/>
    </xf>
    <xf numFmtId="183" fontId="20" fillId="0" borderId="47" xfId="1" applyNumberFormat="1" applyFont="1" applyFill="1" applyBorder="1" applyAlignment="1" applyProtection="1">
      <alignment horizontal="right" vertical="center" shrinkToFit="1"/>
      <protection locked="0"/>
    </xf>
    <xf numFmtId="0" fontId="2" fillId="6" borderId="0" xfId="1" applyFill="1" applyBorder="1" applyAlignment="1" applyProtection="1">
      <alignment horizontal="center"/>
    </xf>
    <xf numFmtId="0" fontId="7" fillId="6" borderId="5" xfId="1" applyFont="1" applyFill="1" applyBorder="1" applyAlignment="1" applyProtection="1">
      <alignment horizontal="center" vertical="center" shrinkToFit="1"/>
      <protection hidden="1"/>
    </xf>
    <xf numFmtId="0" fontId="7" fillId="6" borderId="6" xfId="1" applyFont="1" applyFill="1" applyBorder="1" applyAlignment="1" applyProtection="1">
      <alignment horizontal="center" vertical="center" shrinkToFit="1"/>
      <protection hidden="1"/>
    </xf>
    <xf numFmtId="0" fontId="7" fillId="6" borderId="7" xfId="1" applyFont="1" applyFill="1" applyBorder="1" applyAlignment="1" applyProtection="1">
      <alignment horizontal="center" vertical="center" shrinkToFit="1"/>
      <protection hidden="1"/>
    </xf>
    <xf numFmtId="177" fontId="9" fillId="6" borderId="23" xfId="1" applyNumberFormat="1" applyFont="1" applyFill="1" applyBorder="1" applyAlignment="1" applyProtection="1">
      <alignment horizontal="center" vertical="center" shrinkToFit="1"/>
    </xf>
    <xf numFmtId="177" fontId="9" fillId="6" borderId="24" xfId="1" applyNumberFormat="1" applyFont="1" applyFill="1" applyBorder="1" applyAlignment="1" applyProtection="1">
      <alignment horizontal="center" vertical="center" shrinkToFit="1"/>
    </xf>
    <xf numFmtId="177" fontId="9" fillId="6" borderId="115" xfId="1" applyNumberFormat="1" applyFont="1" applyFill="1" applyBorder="1" applyAlignment="1" applyProtection="1">
      <alignment horizontal="center" vertical="center" shrinkToFit="1"/>
    </xf>
    <xf numFmtId="0" fontId="14" fillId="6" borderId="0" xfId="1" applyFont="1" applyFill="1" applyAlignment="1" applyProtection="1">
      <alignment horizontal="center" vertical="center"/>
    </xf>
    <xf numFmtId="0" fontId="9" fillId="6" borderId="21" xfId="1" applyFont="1" applyFill="1" applyBorder="1" applyAlignment="1" applyProtection="1">
      <alignment horizontal="center" vertical="center" shrinkToFit="1"/>
      <protection locked="0"/>
    </xf>
    <xf numFmtId="0" fontId="9" fillId="6" borderId="19" xfId="1" applyFont="1" applyFill="1" applyBorder="1" applyAlignment="1" applyProtection="1">
      <alignment horizontal="center" vertical="center" shrinkToFit="1"/>
      <protection locked="0"/>
    </xf>
    <xf numFmtId="0" fontId="9" fillId="6" borderId="22" xfId="1" applyFont="1" applyFill="1" applyBorder="1" applyAlignment="1" applyProtection="1">
      <alignment horizontal="center" vertical="center" shrinkToFit="1"/>
      <protection locked="0"/>
    </xf>
    <xf numFmtId="176" fontId="2" fillId="6" borderId="0" xfId="1" applyNumberFormat="1" applyFont="1" applyFill="1" applyBorder="1" applyAlignment="1" applyProtection="1">
      <alignment horizontal="center"/>
    </xf>
    <xf numFmtId="177" fontId="9" fillId="6" borderId="8"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xf>
    <xf numFmtId="177" fontId="9" fillId="6" borderId="9"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protection locked="0"/>
    </xf>
    <xf numFmtId="177" fontId="9" fillId="6" borderId="15" xfId="1" applyNumberFormat="1" applyFont="1" applyFill="1" applyBorder="1" applyAlignment="1" applyProtection="1">
      <alignment horizontal="center" vertical="center" shrinkToFit="1"/>
      <protection locked="0"/>
    </xf>
    <xf numFmtId="177" fontId="9" fillId="6" borderId="13" xfId="1" applyNumberFormat="1" applyFont="1" applyFill="1" applyBorder="1" applyAlignment="1" applyProtection="1">
      <alignment horizontal="center" vertical="center" shrinkToFit="1"/>
      <protection locked="0"/>
    </xf>
    <xf numFmtId="177" fontId="9" fillId="6" borderId="132" xfId="1" applyNumberFormat="1" applyFont="1" applyFill="1" applyBorder="1" applyAlignment="1" applyProtection="1">
      <alignment horizontal="center" vertical="center" shrinkToFit="1"/>
      <protection locked="0"/>
    </xf>
    <xf numFmtId="177" fontId="9" fillId="6" borderId="23" xfId="1" applyNumberFormat="1" applyFont="1" applyFill="1" applyBorder="1" applyAlignment="1" applyProtection="1">
      <alignment horizontal="center" vertical="center" shrinkToFit="1"/>
      <protection locked="0"/>
    </xf>
    <xf numFmtId="177" fontId="9" fillId="6" borderId="24" xfId="1" applyNumberFormat="1" applyFont="1" applyFill="1" applyBorder="1" applyAlignment="1" applyProtection="1">
      <alignment horizontal="center" vertical="center" shrinkToFit="1"/>
      <protection locked="0"/>
    </xf>
    <xf numFmtId="177" fontId="9" fillId="6" borderId="115" xfId="1" applyNumberFormat="1" applyFont="1" applyFill="1" applyBorder="1" applyAlignment="1" applyProtection="1">
      <alignment horizontal="center" vertical="center" shrinkToFit="1"/>
      <protection locked="0"/>
    </xf>
    <xf numFmtId="177" fontId="9" fillId="6" borderId="28" xfId="1" applyNumberFormat="1" applyFont="1" applyFill="1" applyBorder="1" applyAlignment="1" applyProtection="1">
      <alignment horizontal="center" vertical="center" shrinkToFit="1"/>
      <protection locked="0"/>
    </xf>
    <xf numFmtId="177" fontId="9" fillId="6" borderId="29" xfId="1" applyNumberFormat="1" applyFont="1" applyFill="1" applyBorder="1" applyAlignment="1" applyProtection="1">
      <alignment horizontal="center" vertical="center" shrinkToFit="1"/>
      <protection locked="0"/>
    </xf>
    <xf numFmtId="177" fontId="9" fillId="6" borderId="133" xfId="1" applyNumberFormat="1" applyFont="1" applyFill="1" applyBorder="1" applyAlignment="1" applyProtection="1">
      <alignment horizontal="center" vertical="center" shrinkToFit="1"/>
      <protection locked="0"/>
    </xf>
    <xf numFmtId="196" fontId="33" fillId="6" borderId="130" xfId="0" applyNumberFormat="1" applyFont="1" applyFill="1" applyBorder="1" applyAlignment="1" applyProtection="1">
      <alignment horizontal="center" vertical="center"/>
    </xf>
    <xf numFmtId="196" fontId="33" fillId="6" borderId="128" xfId="0" applyNumberFormat="1" applyFont="1" applyFill="1" applyBorder="1" applyAlignment="1" applyProtection="1">
      <alignment horizontal="center" vertical="center"/>
    </xf>
    <xf numFmtId="196" fontId="33" fillId="6" borderId="129" xfId="0" applyNumberFormat="1" applyFont="1" applyFill="1" applyBorder="1" applyAlignment="1" applyProtection="1">
      <alignment horizontal="center" vertical="center"/>
    </xf>
    <xf numFmtId="181" fontId="18" fillId="6" borderId="35" xfId="1"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wrapText="1"/>
    </xf>
    <xf numFmtId="182" fontId="18" fillId="6" borderId="23" xfId="4" applyNumberFormat="1" applyFont="1" applyFill="1" applyBorder="1" applyAlignment="1" applyProtection="1">
      <alignment horizontal="center" vertical="center"/>
    </xf>
    <xf numFmtId="182" fontId="18" fillId="6" borderId="34" xfId="4" applyNumberFormat="1" applyFont="1" applyFill="1" applyBorder="1" applyAlignment="1" applyProtection="1">
      <alignment horizontal="center" vertical="center" wrapText="1"/>
    </xf>
    <xf numFmtId="182" fontId="18" fillId="6" borderId="34" xfId="4" applyNumberFormat="1" applyFont="1" applyFill="1" applyBorder="1" applyAlignment="1" applyProtection="1">
      <alignment horizontal="center" vertical="center"/>
    </xf>
    <xf numFmtId="181" fontId="17" fillId="6" borderId="36" xfId="1" applyNumberFormat="1" applyFont="1" applyFill="1" applyBorder="1" applyAlignment="1" applyProtection="1">
      <alignment horizontal="center" vertical="center"/>
      <protection locked="0"/>
    </xf>
    <xf numFmtId="181" fontId="17" fillId="6" borderId="37" xfId="1" applyNumberFormat="1" applyFont="1" applyFill="1" applyBorder="1" applyAlignment="1" applyProtection="1">
      <alignment horizontal="center" vertical="center"/>
      <protection locked="0"/>
    </xf>
    <xf numFmtId="0" fontId="17" fillId="6" borderId="36" xfId="1" applyNumberFormat="1" applyFont="1" applyFill="1" applyBorder="1" applyAlignment="1" applyProtection="1">
      <alignment horizontal="center" vertical="center" shrinkToFit="1"/>
      <protection locked="0"/>
    </xf>
    <xf numFmtId="0" fontId="17" fillId="6" borderId="37" xfId="1" applyNumberFormat="1" applyFont="1" applyFill="1" applyBorder="1" applyAlignment="1" applyProtection="1">
      <alignment horizontal="center" vertical="center" shrinkToFit="1"/>
      <protection locked="0"/>
    </xf>
    <xf numFmtId="0" fontId="17" fillId="6" borderId="38" xfId="1" applyNumberFormat="1" applyFont="1" applyFill="1" applyBorder="1" applyAlignment="1" applyProtection="1">
      <alignment horizontal="center" vertical="center" shrinkToFit="1"/>
      <protection locked="0"/>
    </xf>
    <xf numFmtId="195" fontId="17" fillId="6" borderId="36" xfId="1" applyNumberFormat="1" applyFont="1" applyFill="1" applyBorder="1" applyAlignment="1" applyProtection="1">
      <alignment horizontal="center" vertical="center"/>
      <protection locked="0"/>
    </xf>
    <xf numFmtId="195" fontId="17" fillId="6" borderId="37" xfId="1" applyNumberFormat="1" applyFont="1" applyFill="1" applyBorder="1" applyAlignment="1" applyProtection="1">
      <alignment horizontal="center" vertical="center"/>
      <protection locked="0"/>
    </xf>
    <xf numFmtId="195" fontId="17" fillId="6" borderId="38" xfId="1" applyNumberFormat="1" applyFont="1" applyFill="1" applyBorder="1" applyAlignment="1" applyProtection="1">
      <alignment horizontal="center" vertical="center"/>
      <protection locked="0"/>
    </xf>
    <xf numFmtId="182" fontId="18" fillId="6" borderId="14" xfId="4" applyNumberFormat="1" applyFont="1" applyFill="1" applyBorder="1" applyAlignment="1" applyProtection="1">
      <alignment horizontal="center" vertical="center"/>
    </xf>
    <xf numFmtId="0" fontId="13" fillId="7" borderId="34" xfId="1" applyFont="1" applyFill="1" applyBorder="1" applyAlignment="1" applyProtection="1">
      <alignment horizontal="left" vertical="center" wrapText="1"/>
    </xf>
    <xf numFmtId="185" fontId="17" fillId="7" borderId="34" xfId="5" applyNumberFormat="1" applyFont="1" applyFill="1" applyBorder="1" applyAlignment="1" applyProtection="1">
      <alignment horizontal="right" vertical="center" indent="3" shrinkToFit="1"/>
    </xf>
    <xf numFmtId="185" fontId="17" fillId="7" borderId="131" xfId="5" applyNumberFormat="1" applyFont="1" applyFill="1" applyBorder="1" applyAlignment="1" applyProtection="1">
      <alignment horizontal="right" vertical="center" indent="3" shrinkToFit="1"/>
    </xf>
    <xf numFmtId="0" fontId="13" fillId="6" borderId="23" xfId="1" applyFont="1" applyFill="1" applyBorder="1" applyAlignment="1" applyProtection="1">
      <alignment horizontal="center" vertical="center"/>
    </xf>
    <xf numFmtId="0" fontId="13" fillId="6" borderId="24" xfId="1" applyFont="1" applyFill="1" applyBorder="1" applyAlignment="1" applyProtection="1">
      <alignment horizontal="center" vertical="center"/>
    </xf>
    <xf numFmtId="0" fontId="13" fillId="6" borderId="26" xfId="1" applyFont="1" applyFill="1" applyBorder="1" applyAlignment="1" applyProtection="1">
      <alignment horizontal="center" vertical="center"/>
    </xf>
    <xf numFmtId="0" fontId="13" fillId="6" borderId="0" xfId="1" applyFont="1" applyFill="1" applyBorder="1" applyAlignment="1" applyProtection="1">
      <alignment horizontal="center" vertical="center"/>
    </xf>
    <xf numFmtId="0" fontId="13" fillId="6" borderId="28" xfId="1" applyFont="1" applyFill="1" applyBorder="1" applyAlignment="1" applyProtection="1">
      <alignment horizontal="center" vertical="center"/>
    </xf>
    <xf numFmtId="0" fontId="13" fillId="6" borderId="29" xfId="1" applyFont="1" applyFill="1" applyBorder="1" applyAlignment="1" applyProtection="1">
      <alignment horizontal="center" vertical="center"/>
    </xf>
    <xf numFmtId="0" fontId="13" fillId="0" borderId="23" xfId="1" applyFont="1" applyBorder="1" applyAlignment="1" applyProtection="1">
      <alignment horizontal="center" vertical="center" wrapText="1"/>
    </xf>
    <xf numFmtId="0" fontId="13" fillId="0" borderId="25" xfId="1" applyFont="1" applyBorder="1" applyAlignment="1" applyProtection="1">
      <alignment horizontal="center" vertical="center" wrapText="1"/>
    </xf>
    <xf numFmtId="0" fontId="13" fillId="0" borderId="26" xfId="1" applyFont="1" applyBorder="1" applyAlignment="1" applyProtection="1">
      <alignment horizontal="center" vertical="center" wrapText="1"/>
    </xf>
    <xf numFmtId="0" fontId="13" fillId="0" borderId="27" xfId="1" applyFont="1" applyBorder="1" applyAlignment="1" applyProtection="1">
      <alignment horizontal="center" vertical="center" wrapText="1"/>
    </xf>
    <xf numFmtId="0" fontId="13" fillId="0" borderId="25" xfId="1" applyFont="1" applyBorder="1" applyAlignment="1" applyProtection="1">
      <alignment horizontal="center" vertical="center" shrinkToFit="1"/>
    </xf>
    <xf numFmtId="0" fontId="13" fillId="0" borderId="19" xfId="1" applyFont="1" applyBorder="1" applyAlignment="1" applyProtection="1">
      <alignment horizontal="center" vertical="center" shrinkToFit="1"/>
    </xf>
    <xf numFmtId="0" fontId="15" fillId="4" borderId="27" xfId="6" applyFont="1" applyFill="1" applyBorder="1" applyAlignment="1">
      <alignment horizontal="left" vertical="center"/>
    </xf>
    <xf numFmtId="0" fontId="15" fillId="0" borderId="27" xfId="6" applyFont="1" applyBorder="1" applyAlignment="1">
      <alignment horizontal="left" vertical="center"/>
    </xf>
    <xf numFmtId="187" fontId="27" fillId="0" borderId="83" xfId="6" applyNumberFormat="1" applyFont="1" applyBorder="1" applyAlignment="1">
      <alignment horizontal="right" vertical="center" wrapText="1"/>
    </xf>
    <xf numFmtId="187" fontId="27" fillId="0" borderId="86" xfId="6" applyNumberFormat="1" applyFont="1" applyBorder="1" applyAlignment="1">
      <alignment horizontal="right" vertical="center" wrapText="1"/>
    </xf>
    <xf numFmtId="187" fontId="27" fillId="0" borderId="89" xfId="6" applyNumberFormat="1" applyFont="1" applyBorder="1" applyAlignment="1">
      <alignment horizontal="right" vertical="center" wrapText="1"/>
    </xf>
    <xf numFmtId="187" fontId="27" fillId="0" borderId="64" xfId="6" applyNumberFormat="1" applyFont="1" applyBorder="1">
      <alignment vertical="center"/>
    </xf>
    <xf numFmtId="187" fontId="27" fillId="0" borderId="26" xfId="6" applyNumberFormat="1" applyFont="1" applyBorder="1">
      <alignment vertical="center"/>
    </xf>
    <xf numFmtId="186" fontId="27" fillId="0" borderId="65" xfId="6" applyNumberFormat="1" applyFont="1" applyBorder="1">
      <alignment vertical="center"/>
    </xf>
    <xf numFmtId="186" fontId="27" fillId="0" borderId="27" xfId="6" applyNumberFormat="1" applyFont="1" applyBorder="1">
      <alignment vertical="center"/>
    </xf>
    <xf numFmtId="186" fontId="27" fillId="0" borderId="30" xfId="6" applyNumberFormat="1" applyFont="1" applyBorder="1">
      <alignment vertical="center"/>
    </xf>
    <xf numFmtId="186" fontId="27" fillId="0" borderId="70" xfId="6" applyNumberFormat="1" applyFont="1" applyBorder="1" applyAlignment="1">
      <alignment horizontal="center" vertical="center"/>
    </xf>
    <xf numFmtId="186" fontId="27" fillId="0" borderId="85" xfId="6" applyNumberFormat="1" applyFont="1" applyBorder="1" applyAlignment="1">
      <alignment vertical="center" wrapText="1"/>
    </xf>
    <xf numFmtId="186" fontId="27" fillId="0" borderId="87" xfId="6" applyNumberFormat="1" applyFont="1" applyBorder="1" applyAlignment="1">
      <alignment vertical="center" wrapText="1"/>
    </xf>
    <xf numFmtId="186" fontId="27" fillId="0" borderId="84" xfId="6" applyNumberFormat="1" applyFont="1" applyBorder="1" applyAlignment="1">
      <alignment vertical="center" wrapText="1"/>
    </xf>
    <xf numFmtId="186" fontId="27" fillId="0" borderId="82" xfId="6" applyNumberFormat="1" applyFont="1" applyBorder="1" applyAlignment="1">
      <alignment vertical="center" wrapText="1"/>
    </xf>
    <xf numFmtId="186" fontId="27" fillId="0" borderId="62" xfId="6" applyNumberFormat="1" applyFont="1" applyBorder="1" applyAlignment="1">
      <alignment vertical="center" wrapText="1"/>
    </xf>
    <xf numFmtId="186" fontId="27" fillId="0" borderId="0" xfId="6" applyNumberFormat="1" applyFont="1" applyAlignment="1">
      <alignment vertical="center" wrapText="1"/>
    </xf>
    <xf numFmtId="186" fontId="27" fillId="0" borderId="29" xfId="6" applyNumberFormat="1" applyFont="1" applyBorder="1" applyAlignment="1">
      <alignment vertical="center" wrapText="1"/>
    </xf>
    <xf numFmtId="186" fontId="27" fillId="0" borderId="65" xfId="6" applyNumberFormat="1" applyFont="1" applyBorder="1" applyAlignment="1">
      <alignment vertical="center" wrapText="1"/>
    </xf>
    <xf numFmtId="186" fontId="27" fillId="0" borderId="27" xfId="6" applyNumberFormat="1" applyFont="1" applyBorder="1" applyAlignment="1">
      <alignment vertical="center" wrapText="1"/>
    </xf>
    <xf numFmtId="187" fontId="27" fillId="0" borderId="83" xfId="6" applyNumberFormat="1" applyFont="1" applyBorder="1" applyAlignment="1">
      <alignment vertical="center" wrapText="1"/>
    </xf>
    <xf numFmtId="187" fontId="27" fillId="0" borderId="86" xfId="6" applyNumberFormat="1" applyFont="1" applyBorder="1" applyAlignment="1">
      <alignment vertical="center" wrapText="1"/>
    </xf>
    <xf numFmtId="187" fontId="27" fillId="0" borderId="64" xfId="6" applyNumberFormat="1" applyFont="1" applyBorder="1" applyAlignment="1">
      <alignment vertical="center" wrapText="1"/>
    </xf>
    <xf numFmtId="187" fontId="27" fillId="0" borderId="26" xfId="6" applyNumberFormat="1" applyFont="1" applyBorder="1" applyAlignment="1">
      <alignment vertical="center" wrapText="1"/>
    </xf>
    <xf numFmtId="187" fontId="27" fillId="0" borderId="28" xfId="6" applyNumberFormat="1" applyFont="1" applyBorder="1" applyAlignment="1">
      <alignment vertical="center" wrapText="1"/>
    </xf>
    <xf numFmtId="186" fontId="27" fillId="0" borderId="30" xfId="6" applyNumberFormat="1" applyFont="1" applyBorder="1" applyAlignment="1">
      <alignment vertical="center" wrapText="1"/>
    </xf>
    <xf numFmtId="187" fontId="27" fillId="0" borderId="35" xfId="6" applyNumberFormat="1" applyFont="1" applyBorder="1">
      <alignment vertical="center"/>
    </xf>
    <xf numFmtId="187" fontId="27" fillId="0" borderId="70" xfId="6" applyNumberFormat="1" applyFont="1" applyBorder="1">
      <alignment vertical="center"/>
    </xf>
    <xf numFmtId="187" fontId="27" fillId="0" borderId="76" xfId="6" applyNumberFormat="1" applyFont="1" applyBorder="1">
      <alignment vertical="center"/>
    </xf>
    <xf numFmtId="188" fontId="27" fillId="0" borderId="35" xfId="6" applyNumberFormat="1" applyFont="1" applyBorder="1">
      <alignment vertical="center"/>
    </xf>
    <xf numFmtId="188" fontId="27" fillId="0" borderId="70" xfId="6" applyNumberFormat="1" applyFont="1" applyBorder="1">
      <alignment vertical="center"/>
    </xf>
    <xf numFmtId="187" fontId="27" fillId="0" borderId="25" xfId="6" applyNumberFormat="1" applyFont="1" applyBorder="1" applyAlignment="1">
      <alignment wrapText="1"/>
    </xf>
    <xf numFmtId="187" fontId="27" fillId="0" borderId="27" xfId="6" applyNumberFormat="1" applyFont="1" applyBorder="1" applyAlignment="1">
      <alignment wrapText="1"/>
    </xf>
    <xf numFmtId="191" fontId="27" fillId="0" borderId="87" xfId="6" applyNumberFormat="1" applyFont="1" applyBorder="1" applyAlignment="1">
      <alignment horizontal="right" vertical="top"/>
    </xf>
    <xf numFmtId="191" fontId="27" fillId="0" borderId="90" xfId="6" applyNumberFormat="1" applyFont="1" applyBorder="1" applyAlignment="1">
      <alignment horizontal="right" vertical="top"/>
    </xf>
    <xf numFmtId="189" fontId="27" fillId="0" borderId="83" xfId="6" applyNumberFormat="1" applyFont="1" applyBorder="1" applyAlignment="1">
      <alignment vertical="center" wrapText="1"/>
    </xf>
    <xf numFmtId="189" fontId="27" fillId="0" borderId="86" xfId="6" applyNumberFormat="1" applyFont="1" applyBorder="1" applyAlignment="1">
      <alignment vertical="center" wrapText="1"/>
    </xf>
    <xf numFmtId="187" fontId="27" fillId="0" borderId="84" xfId="6" applyNumberFormat="1" applyFont="1" applyBorder="1" applyAlignment="1">
      <alignment vertical="center" wrapText="1"/>
    </xf>
    <xf numFmtId="187" fontId="27" fillId="0" borderId="82" xfId="6" applyNumberFormat="1" applyFont="1" applyBorder="1" applyAlignment="1">
      <alignment vertical="center" wrapText="1"/>
    </xf>
    <xf numFmtId="187" fontId="27" fillId="0" borderId="35" xfId="6" applyNumberFormat="1" applyFont="1" applyBorder="1" applyAlignment="1"/>
    <xf numFmtId="187" fontId="27" fillId="0" borderId="70" xfId="6" applyNumberFormat="1" applyFont="1" applyBorder="1" applyAlignment="1"/>
    <xf numFmtId="187" fontId="27" fillId="0" borderId="23" xfId="6" applyNumberFormat="1" applyFont="1" applyBorder="1" applyAlignment="1">
      <alignment horizontal="left" wrapText="1"/>
    </xf>
    <xf numFmtId="187" fontId="27" fillId="0" borderId="26" xfId="6" applyNumberFormat="1" applyFont="1" applyBorder="1" applyAlignment="1">
      <alignment horizontal="left"/>
    </xf>
    <xf numFmtId="187" fontId="27" fillId="0" borderId="86" xfId="6" applyNumberFormat="1" applyFont="1" applyBorder="1" applyAlignment="1">
      <alignment horizontal="center" vertical="center" wrapText="1"/>
    </xf>
    <xf numFmtId="187" fontId="27" fillId="0" borderId="87" xfId="6" applyNumberFormat="1" applyFont="1" applyBorder="1" applyAlignment="1">
      <alignment vertical="center" wrapText="1"/>
    </xf>
    <xf numFmtId="187" fontId="27" fillId="0" borderId="90" xfId="6" applyNumberFormat="1" applyFont="1" applyBorder="1" applyAlignment="1">
      <alignment vertical="center" wrapText="1"/>
    </xf>
    <xf numFmtId="187" fontId="27" fillId="0" borderId="85" xfId="6" applyNumberFormat="1" applyFont="1" applyBorder="1" applyAlignment="1">
      <alignment vertical="center" wrapText="1"/>
    </xf>
    <xf numFmtId="188" fontId="27" fillId="0" borderId="27" xfId="6" applyNumberFormat="1" applyFont="1" applyBorder="1" applyAlignment="1">
      <alignment horizontal="center" vertical="center"/>
    </xf>
    <xf numFmtId="187" fontId="27" fillId="0" borderId="23" xfId="6" applyNumberFormat="1" applyFont="1" applyBorder="1">
      <alignment vertical="center"/>
    </xf>
    <xf numFmtId="187" fontId="27" fillId="0" borderId="28" xfId="6" applyNumberFormat="1" applyFont="1" applyBorder="1">
      <alignment vertical="center"/>
    </xf>
    <xf numFmtId="3" fontId="27" fillId="0" borderId="83" xfId="6" applyNumberFormat="1" applyFont="1" applyBorder="1" applyAlignment="1">
      <alignment vertical="center" wrapText="1"/>
    </xf>
    <xf numFmtId="3" fontId="27" fillId="0" borderId="86" xfId="6" applyNumberFormat="1" applyFont="1" applyBorder="1" applyAlignment="1">
      <alignment vertical="center" wrapText="1"/>
    </xf>
    <xf numFmtId="186" fontId="27" fillId="0" borderId="84" xfId="6" applyNumberFormat="1" applyFont="1" applyBorder="1">
      <alignment vertical="center"/>
    </xf>
    <xf numFmtId="186" fontId="27" fillId="0" borderId="82" xfId="6" applyNumberFormat="1" applyFont="1" applyBorder="1">
      <alignment vertical="center"/>
    </xf>
    <xf numFmtId="190" fontId="27" fillId="0" borderId="83" xfId="6" applyNumberFormat="1" applyFont="1" applyBorder="1" applyAlignment="1">
      <alignment vertical="center" wrapText="1"/>
    </xf>
    <xf numFmtId="190" fontId="27" fillId="0" borderId="86" xfId="6" applyNumberFormat="1" applyFont="1" applyBorder="1" applyAlignment="1">
      <alignment vertical="center" wrapText="1"/>
    </xf>
    <xf numFmtId="3" fontId="27" fillId="0" borderId="64" xfId="6" applyNumberFormat="1" applyFont="1" applyBorder="1" applyAlignment="1">
      <alignment vertical="center" wrapText="1"/>
    </xf>
    <xf numFmtId="3" fontId="27" fillId="0" borderId="26" xfId="6" applyNumberFormat="1" applyFont="1" applyBorder="1" applyAlignment="1">
      <alignment vertical="center" wrapText="1"/>
    </xf>
    <xf numFmtId="3" fontId="27" fillId="0" borderId="28" xfId="6" applyNumberFormat="1" applyFont="1" applyBorder="1" applyAlignment="1">
      <alignment vertical="center" wrapText="1"/>
    </xf>
    <xf numFmtId="190" fontId="27" fillId="0" borderId="64" xfId="6" applyNumberFormat="1" applyFont="1" applyBorder="1" applyAlignment="1">
      <alignment vertical="center" wrapText="1"/>
    </xf>
    <xf numFmtId="190" fontId="27" fillId="0" borderId="26" xfId="6" applyNumberFormat="1" applyFont="1" applyBorder="1" applyAlignment="1">
      <alignment vertical="center" wrapText="1"/>
    </xf>
    <xf numFmtId="190" fontId="27" fillId="0" borderId="28" xfId="6" applyNumberFormat="1" applyFont="1" applyBorder="1" applyAlignment="1">
      <alignment vertical="center" wrapText="1"/>
    </xf>
    <xf numFmtId="187" fontId="27" fillId="0" borderId="84" xfId="6" applyNumberFormat="1" applyFont="1" applyBorder="1" applyAlignment="1">
      <alignment horizontal="right" vertical="center" wrapText="1"/>
    </xf>
    <xf numFmtId="187" fontId="27" fillId="0" borderId="82" xfId="6" applyNumberFormat="1" applyFont="1" applyBorder="1" applyAlignment="1">
      <alignment horizontal="right" vertical="center" wrapText="1"/>
    </xf>
    <xf numFmtId="187" fontId="27" fillId="0" borderId="91" xfId="6" applyNumberFormat="1" applyFont="1" applyBorder="1" applyAlignment="1">
      <alignment horizontal="right" vertical="center" wrapText="1"/>
    </xf>
    <xf numFmtId="191" fontId="27" fillId="0" borderId="26" xfId="6" applyNumberFormat="1" applyFont="1" applyBorder="1" applyAlignment="1">
      <alignment horizontal="right" vertical="top"/>
    </xf>
    <xf numFmtId="191" fontId="27" fillId="0" borderId="28" xfId="6" applyNumberFormat="1" applyFont="1" applyBorder="1" applyAlignment="1">
      <alignment horizontal="right" vertical="top"/>
    </xf>
    <xf numFmtId="191" fontId="27" fillId="0" borderId="70" xfId="6" applyNumberFormat="1" applyFont="1" applyBorder="1" applyAlignment="1">
      <alignment horizontal="right" vertical="top"/>
    </xf>
    <xf numFmtId="191" fontId="27" fillId="0" borderId="76" xfId="6" applyNumberFormat="1" applyFont="1" applyBorder="1" applyAlignment="1">
      <alignment horizontal="right" vertical="top"/>
    </xf>
    <xf numFmtId="3" fontId="27" fillId="0" borderId="35" xfId="6" applyNumberFormat="1" applyFont="1" applyBorder="1" applyAlignment="1">
      <alignment horizontal="center" vertical="center" wrapText="1"/>
    </xf>
    <xf numFmtId="3" fontId="27" fillId="0" borderId="70" xfId="6" applyNumberFormat="1" applyFont="1" applyBorder="1" applyAlignment="1">
      <alignment horizontal="center" vertical="center" wrapText="1"/>
    </xf>
    <xf numFmtId="3" fontId="27" fillId="0" borderId="76" xfId="6" applyNumberFormat="1" applyFont="1" applyBorder="1" applyAlignment="1">
      <alignment horizontal="center" vertical="center" wrapText="1"/>
    </xf>
    <xf numFmtId="3" fontId="27" fillId="0" borderId="35" xfId="6" applyNumberFormat="1" applyFont="1" applyBorder="1" applyAlignment="1">
      <alignment horizontal="left" vertical="center" wrapText="1"/>
    </xf>
    <xf numFmtId="3" fontId="27" fillId="0" borderId="70" xfId="6" applyNumberFormat="1" applyFont="1" applyBorder="1" applyAlignment="1">
      <alignment horizontal="left" vertical="center" wrapText="1"/>
    </xf>
    <xf numFmtId="0" fontId="27" fillId="0" borderId="35" xfId="6" applyFont="1" applyBorder="1" applyAlignment="1">
      <alignment horizontal="center" vertical="center"/>
    </xf>
    <xf numFmtId="0" fontId="27" fillId="0" borderId="70" xfId="6" applyFont="1" applyBorder="1" applyAlignment="1">
      <alignment horizontal="center" vertical="center"/>
    </xf>
    <xf numFmtId="3" fontId="27" fillId="0" borderId="35" xfId="6" applyNumberFormat="1" applyFont="1" applyBorder="1" applyAlignment="1">
      <alignment horizontal="distributed" vertical="center"/>
    </xf>
    <xf numFmtId="3" fontId="27" fillId="0" borderId="70" xfId="6" applyNumberFormat="1" applyFont="1" applyBorder="1" applyAlignment="1">
      <alignment horizontal="distributed" vertical="center"/>
    </xf>
    <xf numFmtId="187" fontId="27" fillId="0" borderId="83" xfId="6" applyNumberFormat="1" applyFont="1" applyBorder="1">
      <alignment vertical="center"/>
    </xf>
    <xf numFmtId="187" fontId="27" fillId="0" borderId="86" xfId="6" applyNumberFormat="1" applyFont="1" applyBorder="1">
      <alignment vertical="center"/>
    </xf>
    <xf numFmtId="3" fontId="27" fillId="0" borderId="88" xfId="6" applyNumberFormat="1" applyFont="1" applyBorder="1" applyAlignment="1">
      <alignment horizontal="distributed" vertical="center"/>
    </xf>
    <xf numFmtId="3" fontId="27" fillId="0" borderId="35" xfId="6" applyNumberFormat="1" applyFont="1" applyBorder="1" applyAlignment="1">
      <alignment vertical="center" wrapText="1"/>
    </xf>
    <xf numFmtId="3" fontId="27" fillId="0" borderId="70" xfId="6" applyNumberFormat="1" applyFont="1" applyBorder="1" applyAlignment="1">
      <alignment vertical="center" wrapText="1"/>
    </xf>
    <xf numFmtId="3" fontId="27" fillId="0" borderId="76" xfId="6" applyNumberFormat="1" applyFont="1" applyBorder="1" applyAlignment="1">
      <alignment vertical="center" wrapText="1"/>
    </xf>
    <xf numFmtId="0" fontId="27" fillId="0" borderId="76" xfId="6" applyFont="1" applyBorder="1" applyAlignment="1">
      <alignment horizontal="center" vertical="center"/>
    </xf>
    <xf numFmtId="3" fontId="27" fillId="0" borderId="76" xfId="6" applyNumberFormat="1" applyFont="1" applyBorder="1" applyAlignment="1">
      <alignment horizontal="distributed" vertical="center"/>
    </xf>
    <xf numFmtId="187" fontId="27" fillId="0" borderId="76"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wrapText="1"/>
    </xf>
    <xf numFmtId="187" fontId="27" fillId="0" borderId="29" xfId="6" applyNumberFormat="1" applyFont="1" applyFill="1" applyBorder="1" applyAlignment="1">
      <alignment horizontal="center" vertical="center" wrapText="1"/>
    </xf>
    <xf numFmtId="187" fontId="27" fillId="0" borderId="30"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xf>
    <xf numFmtId="187" fontId="27" fillId="0" borderId="29" xfId="6" applyNumberFormat="1" applyFont="1" applyFill="1" applyBorder="1" applyAlignment="1">
      <alignment horizontal="center" vertical="center"/>
    </xf>
    <xf numFmtId="187" fontId="27" fillId="0" borderId="30"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3" fontId="27" fillId="0" borderId="34" xfId="6" applyNumberFormat="1" applyFont="1" applyFill="1" applyBorder="1" applyAlignment="1">
      <alignment horizontal="center" vertical="center"/>
    </xf>
    <xf numFmtId="186" fontId="27" fillId="0" borderId="34" xfId="6" applyNumberFormat="1" applyFont="1" applyFill="1" applyBorder="1" applyAlignment="1">
      <alignment horizontal="center" vertical="center"/>
    </xf>
    <xf numFmtId="3" fontId="27" fillId="0" borderId="15" xfId="6" applyNumberFormat="1" applyFont="1" applyFill="1" applyBorder="1" applyAlignment="1">
      <alignment horizontal="center" vertical="center"/>
    </xf>
    <xf numFmtId="3" fontId="27" fillId="0" borderId="23" xfId="6" applyNumberFormat="1" applyFont="1" applyFill="1" applyBorder="1" applyAlignment="1">
      <alignment horizontal="center" vertical="center" wrapText="1"/>
    </xf>
    <xf numFmtId="3" fontId="27" fillId="0" borderId="25"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188" fontId="27" fillId="0" borderId="35" xfId="6" applyNumberFormat="1" applyFont="1" applyFill="1" applyBorder="1" applyAlignment="1">
      <alignment horizontal="center" vertical="center" wrapText="1"/>
    </xf>
    <xf numFmtId="188" fontId="27" fillId="0" borderId="70" xfId="6" applyNumberFormat="1" applyFont="1" applyFill="1" applyBorder="1" applyAlignment="1">
      <alignment horizontal="center" vertical="center" wrapText="1"/>
    </xf>
    <xf numFmtId="3" fontId="27" fillId="0" borderId="35"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3" fontId="27" fillId="0" borderId="23" xfId="6" applyNumberFormat="1" applyFont="1" applyFill="1" applyBorder="1" applyAlignment="1">
      <alignment horizontal="center" vertical="center"/>
    </xf>
    <xf numFmtId="3" fontId="27" fillId="0" borderId="24"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xf>
    <xf numFmtId="3" fontId="27" fillId="0" borderId="24" xfId="6" applyNumberFormat="1" applyFont="1" applyFill="1" applyBorder="1" applyAlignment="1">
      <alignment horizontal="center" vertical="center" wrapText="1"/>
    </xf>
    <xf numFmtId="3" fontId="27" fillId="0" borderId="103" xfId="6" applyNumberFormat="1" applyFont="1" applyFill="1" applyBorder="1" applyAlignment="1">
      <alignment horizontal="center" vertical="center" wrapText="1"/>
    </xf>
    <xf numFmtId="3" fontId="27" fillId="0" borderId="86" xfId="6" applyNumberFormat="1" applyFont="1" applyFill="1" applyBorder="1" applyAlignment="1">
      <alignment horizontal="center" vertical="center" wrapText="1"/>
    </xf>
    <xf numFmtId="187" fontId="27" fillId="0" borderId="59" xfId="6" applyNumberFormat="1" applyFont="1" applyFill="1" applyBorder="1" applyAlignment="1">
      <alignment horizontal="center" vertical="center" wrapText="1"/>
    </xf>
    <xf numFmtId="187" fontId="27" fillId="0" borderId="61" xfId="6" applyNumberFormat="1" applyFont="1" applyFill="1" applyBorder="1" applyAlignment="1">
      <alignment horizontal="center" vertical="center" wrapText="1"/>
    </xf>
    <xf numFmtId="187" fontId="27" fillId="0" borderId="60" xfId="6" applyNumberFormat="1" applyFont="1" applyFill="1" applyBorder="1" applyAlignment="1">
      <alignment horizontal="center" vertical="center" wrapText="1"/>
    </xf>
    <xf numFmtId="3" fontId="27" fillId="0" borderId="35" xfId="6" applyNumberFormat="1" applyFont="1" applyFill="1" applyBorder="1" applyAlignment="1">
      <alignment horizontal="center" vertical="center"/>
    </xf>
    <xf numFmtId="3" fontId="27" fillId="0" borderId="34" xfId="6" applyNumberFormat="1" applyFont="1" applyFill="1" applyBorder="1" applyAlignment="1">
      <alignment horizontal="center" vertical="center" wrapText="1"/>
    </xf>
    <xf numFmtId="186" fontId="27" fillId="0" borderId="23" xfId="6" applyNumberFormat="1" applyFont="1" applyFill="1" applyBorder="1" applyAlignment="1">
      <alignment horizontal="center" vertical="center" wrapText="1"/>
    </xf>
    <xf numFmtId="186" fontId="27" fillId="0" borderId="24" xfId="6" applyNumberFormat="1" applyFont="1" applyFill="1" applyBorder="1" applyAlignment="1">
      <alignment horizontal="center" vertical="center" wrapText="1"/>
    </xf>
    <xf numFmtId="0" fontId="29" fillId="0" borderId="25" xfId="0" applyFont="1" applyFill="1" applyBorder="1" applyAlignment="1">
      <alignment horizontal="center" vertical="center" wrapText="1"/>
    </xf>
    <xf numFmtId="186" fontId="27" fillId="0" borderId="25" xfId="6" applyNumberFormat="1" applyFont="1" applyFill="1" applyBorder="1" applyAlignment="1">
      <alignment horizontal="center" vertical="center" wrapText="1"/>
    </xf>
    <xf numFmtId="188" fontId="27" fillId="0" borderId="27" xfId="6" applyNumberFormat="1" applyFont="1" applyFill="1" applyBorder="1" applyAlignment="1">
      <alignment horizontal="center" vertical="center" wrapText="1"/>
    </xf>
    <xf numFmtId="187" fontId="27" fillId="0" borderId="0" xfId="6" applyNumberFormat="1" applyFont="1" applyFill="1" applyBorder="1" applyAlignment="1">
      <alignment horizontal="left" wrapText="1"/>
    </xf>
    <xf numFmtId="187" fontId="27" fillId="0" borderId="0" xfId="6" applyNumberFormat="1" applyFont="1" applyFill="1" applyBorder="1" applyAlignment="1">
      <alignment horizontal="left"/>
    </xf>
    <xf numFmtId="187" fontId="27" fillId="0" borderId="0" xfId="6" applyNumberFormat="1" applyFont="1" applyFill="1" applyBorder="1" applyAlignment="1">
      <alignment wrapText="1"/>
    </xf>
    <xf numFmtId="191" fontId="27" fillId="0" borderId="0" xfId="6" applyNumberFormat="1" applyFont="1" applyFill="1" applyBorder="1" applyAlignment="1">
      <alignment horizontal="right" vertical="top"/>
    </xf>
    <xf numFmtId="3" fontId="27" fillId="0" borderId="66" xfId="6" applyNumberFormat="1" applyFont="1" applyFill="1" applyBorder="1" applyAlignment="1">
      <alignment horizontal="center" vertical="center" wrapText="1"/>
    </xf>
    <xf numFmtId="3" fontId="27" fillId="0" borderId="87" xfId="6" applyNumberFormat="1" applyFont="1" applyFill="1" applyBorder="1" applyAlignment="1">
      <alignment horizontal="center" vertical="center" wrapText="1"/>
    </xf>
    <xf numFmtId="3" fontId="27" fillId="0" borderId="67" xfId="6" applyNumberFormat="1" applyFont="1" applyFill="1" applyBorder="1" applyAlignment="1">
      <alignment horizontal="center" vertical="center" wrapText="1"/>
    </xf>
    <xf numFmtId="3" fontId="27" fillId="0" borderId="82" xfId="6" applyNumberFormat="1" applyFont="1" applyFill="1" applyBorder="1" applyAlignment="1">
      <alignment horizontal="center" vertical="center" wrapText="1"/>
    </xf>
    <xf numFmtId="187" fontId="27" fillId="0" borderId="85" xfId="6" applyNumberFormat="1" applyFont="1" applyBorder="1" applyAlignment="1">
      <alignment wrapText="1"/>
    </xf>
    <xf numFmtId="187" fontId="27" fillId="0" borderId="87" xfId="6" applyNumberFormat="1" applyFont="1" applyBorder="1" applyAlignment="1">
      <alignment wrapText="1"/>
    </xf>
    <xf numFmtId="191" fontId="27" fillId="0" borderId="27" xfId="6" applyNumberFormat="1" applyFont="1" applyBorder="1" applyAlignment="1">
      <alignment horizontal="right" vertical="top"/>
    </xf>
    <xf numFmtId="191" fontId="27" fillId="0" borderId="30" xfId="6" applyNumberFormat="1" applyFont="1" applyBorder="1" applyAlignment="1">
      <alignment horizontal="right" vertical="top"/>
    </xf>
    <xf numFmtId="186" fontId="27" fillId="0" borderId="26" xfId="6" applyNumberFormat="1" applyFont="1" applyBorder="1" applyAlignment="1">
      <alignment horizontal="center" vertical="center"/>
    </xf>
    <xf numFmtId="187" fontId="27" fillId="0" borderId="23" xfId="6" applyNumberFormat="1" applyFont="1" applyBorder="1" applyAlignment="1">
      <alignment vertical="center" wrapText="1"/>
    </xf>
    <xf numFmtId="187" fontId="27" fillId="0" borderId="25" xfId="6" applyNumberFormat="1" applyFont="1" applyBorder="1" applyAlignment="1">
      <alignment vertical="center" wrapText="1"/>
    </xf>
    <xf numFmtId="187" fontId="27" fillId="0" borderId="27" xfId="6" applyNumberFormat="1" applyFont="1" applyBorder="1" applyAlignment="1">
      <alignment vertical="center" wrapText="1"/>
    </xf>
    <xf numFmtId="186" fontId="27" fillId="0" borderId="27" xfId="6" applyNumberFormat="1" applyFont="1" applyBorder="1" applyAlignment="1">
      <alignment horizontal="center" vertical="center"/>
    </xf>
    <xf numFmtId="188" fontId="27" fillId="0" borderId="76" xfId="6" applyNumberFormat="1" applyFont="1" applyBorder="1">
      <alignment vertical="center"/>
    </xf>
    <xf numFmtId="188" fontId="27" fillId="0" borderId="26" xfId="6" applyNumberFormat="1" applyFont="1" applyBorder="1" applyAlignment="1">
      <alignment horizontal="center" vertical="center"/>
    </xf>
    <xf numFmtId="187" fontId="27" fillId="0" borderId="83" xfId="6" applyNumberFormat="1" applyFont="1" applyBorder="1" applyAlignment="1">
      <alignment horizontal="center" vertical="center" wrapText="1"/>
    </xf>
    <xf numFmtId="187" fontId="34" fillId="0" borderId="35" xfId="6" applyNumberFormat="1" applyFont="1" applyBorder="1" applyAlignment="1">
      <alignment horizontal="left" vertical="center" wrapText="1"/>
    </xf>
    <xf numFmtId="187" fontId="34" fillId="0" borderId="70" xfId="6" applyNumberFormat="1" applyFont="1" applyBorder="1" applyAlignment="1">
      <alignment horizontal="left" vertical="center"/>
    </xf>
    <xf numFmtId="187" fontId="27" fillId="0" borderId="89" xfId="6" applyNumberFormat="1" applyFont="1" applyBorder="1" applyAlignment="1">
      <alignment horizontal="center" vertical="center" wrapText="1"/>
    </xf>
    <xf numFmtId="187" fontId="27" fillId="0" borderId="91" xfId="6" applyNumberFormat="1" applyFont="1" applyBorder="1" applyAlignment="1">
      <alignment vertical="center" wrapText="1"/>
    </xf>
    <xf numFmtId="0" fontId="3" fillId="0" borderId="23" xfId="0" applyFont="1" applyFill="1" applyBorder="1" applyAlignment="1">
      <alignment vertical="center" wrapText="1"/>
    </xf>
    <xf numFmtId="0" fontId="0" fillId="0" borderId="26" xfId="0" applyFont="1" applyFill="1" applyBorder="1" applyAlignment="1">
      <alignment vertical="center" wrapText="1"/>
    </xf>
    <xf numFmtId="0" fontId="0" fillId="0" borderId="28" xfId="0" applyFont="1" applyFill="1" applyBorder="1" applyAlignment="1">
      <alignment vertical="center" wrapText="1"/>
    </xf>
    <xf numFmtId="0" fontId="3" fillId="0" borderId="25" xfId="0" applyFont="1" applyFill="1" applyBorder="1" applyAlignment="1">
      <alignment vertical="center" wrapText="1"/>
    </xf>
    <xf numFmtId="0" fontId="0" fillId="0" borderId="27" xfId="0" applyFont="1" applyFill="1" applyBorder="1" applyAlignment="1">
      <alignment vertical="center" wrapText="1"/>
    </xf>
    <xf numFmtId="0" fontId="0" fillId="0" borderId="30" xfId="0" applyFont="1" applyFill="1" applyBorder="1" applyAlignment="1">
      <alignment vertical="center" wrapText="1"/>
    </xf>
    <xf numFmtId="0" fontId="0" fillId="0" borderId="24" xfId="0" applyFont="1" applyFill="1" applyBorder="1" applyAlignment="1">
      <alignment wrapText="1"/>
    </xf>
    <xf numFmtId="0" fontId="0" fillId="0" borderId="25" xfId="0" applyFont="1" applyFill="1" applyBorder="1" applyAlignment="1">
      <alignment wrapText="1"/>
    </xf>
    <xf numFmtId="0" fontId="15" fillId="0" borderId="35" xfId="0" applyFont="1" applyFill="1" applyBorder="1" applyAlignment="1">
      <alignment vertical="center" wrapText="1"/>
    </xf>
    <xf numFmtId="0" fontId="0" fillId="0" borderId="70" xfId="0" applyFont="1" applyFill="1" applyBorder="1" applyAlignment="1">
      <alignment vertical="center" wrapText="1"/>
    </xf>
    <xf numFmtId="0" fontId="0" fillId="0" borderId="76" xfId="0" applyFont="1" applyFill="1" applyBorder="1" applyAlignment="1">
      <alignment vertical="center" wrapText="1"/>
    </xf>
    <xf numFmtId="0" fontId="3" fillId="0" borderId="26" xfId="0" applyFont="1" applyFill="1" applyBorder="1" applyAlignment="1">
      <alignment horizontal="left" vertical="center" wrapText="1"/>
    </xf>
    <xf numFmtId="0" fontId="3" fillId="0" borderId="0" xfId="0" applyFont="1" applyFill="1" applyBorder="1" applyAlignment="1">
      <alignment horizontal="left" vertical="center" wrapText="1"/>
    </xf>
    <xf numFmtId="3"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3" fontId="3" fillId="0" borderId="29" xfId="0" applyNumberFormat="1" applyFont="1" applyFill="1" applyBorder="1" applyAlignment="1">
      <alignment horizontal="right" vertical="center" wrapText="1"/>
    </xf>
    <xf numFmtId="0" fontId="3" fillId="0" borderId="29" xfId="0" applyFont="1" applyFill="1" applyBorder="1" applyAlignment="1">
      <alignment horizontal="right" vertical="center" wrapText="1"/>
    </xf>
    <xf numFmtId="0" fontId="3" fillId="0" borderId="30" xfId="0" applyFont="1" applyFill="1" applyBorder="1" applyAlignment="1">
      <alignment horizontal="left" vertical="center" wrapText="1"/>
    </xf>
    <xf numFmtId="0" fontId="3" fillId="0" borderId="26" xfId="0" applyFont="1" applyFill="1" applyBorder="1" applyAlignment="1">
      <alignment vertical="center" wrapText="1"/>
    </xf>
    <xf numFmtId="0" fontId="3" fillId="0" borderId="28" xfId="0" applyFont="1" applyFill="1" applyBorder="1" applyAlignment="1">
      <alignment vertical="center" wrapText="1"/>
    </xf>
    <xf numFmtId="0" fontId="3" fillId="0" borderId="27" xfId="0" applyFont="1" applyFill="1" applyBorder="1" applyAlignment="1">
      <alignment vertical="center" wrapText="1"/>
    </xf>
    <xf numFmtId="0" fontId="3" fillId="0" borderId="30" xfId="0" applyFont="1" applyFill="1" applyBorder="1" applyAlignment="1">
      <alignment vertical="center" wrapText="1"/>
    </xf>
    <xf numFmtId="0" fontId="3" fillId="0" borderId="15" xfId="0" applyFont="1" applyFill="1" applyBorder="1" applyAlignment="1">
      <alignment horizontal="distributed" vertical="center" wrapText="1"/>
    </xf>
    <xf numFmtId="0" fontId="3" fillId="0" borderId="13" xfId="0" applyFont="1" applyFill="1" applyBorder="1" applyAlignment="1">
      <alignment horizontal="distributed" vertical="center" wrapText="1"/>
    </xf>
    <xf numFmtId="3" fontId="3" fillId="0" borderId="13"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0" fontId="15" fillId="0" borderId="34"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3" fontId="3" fillId="0" borderId="3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192" fontId="3" fillId="0" borderId="34" xfId="0" applyNumberFormat="1" applyFont="1" applyBorder="1" applyAlignment="1">
      <alignment horizontal="center" vertical="center" wrapText="1"/>
    </xf>
    <xf numFmtId="192" fontId="3" fillId="0" borderId="15" xfId="0" applyNumberFormat="1" applyFont="1" applyBorder="1" applyAlignment="1">
      <alignment horizontal="center" vertical="center" wrapText="1"/>
    </xf>
    <xf numFmtId="193" fontId="3" fillId="0" borderId="34" xfId="0" applyNumberFormat="1" applyFont="1" applyFill="1" applyBorder="1" applyAlignment="1">
      <alignment horizontal="center" vertical="center" wrapText="1"/>
    </xf>
    <xf numFmtId="193" fontId="3" fillId="0" borderId="15" xfId="0" applyNumberFormat="1" applyFont="1" applyFill="1" applyBorder="1" applyAlignment="1">
      <alignment horizontal="center" vertical="center" wrapText="1"/>
    </xf>
    <xf numFmtId="0" fontId="3" fillId="0" borderId="25" xfId="8" applyFont="1" applyFill="1" applyBorder="1" applyAlignment="1">
      <alignment vertical="center" wrapText="1"/>
    </xf>
    <xf numFmtId="0" fontId="3" fillId="0" borderId="27" xfId="8" applyFont="1" applyFill="1" applyBorder="1" applyAlignment="1">
      <alignment vertical="center" wrapText="1"/>
    </xf>
    <xf numFmtId="0" fontId="3" fillId="0" borderId="30" xfId="8" applyFont="1" applyFill="1" applyBorder="1" applyAlignment="1">
      <alignment vertical="center" wrapText="1"/>
    </xf>
    <xf numFmtId="0" fontId="3" fillId="0" borderId="35"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24" xfId="8" applyFont="1" applyFill="1" applyBorder="1" applyAlignment="1">
      <alignment horizontal="center" wrapText="1"/>
    </xf>
    <xf numFmtId="0" fontId="3" fillId="0" borderId="24" xfId="8" applyFont="1" applyFill="1" applyBorder="1" applyAlignment="1">
      <alignment horizontal="center"/>
    </xf>
    <xf numFmtId="0" fontId="3" fillId="0" borderId="23" xfId="8" applyFont="1" applyFill="1" applyBorder="1" applyAlignment="1">
      <alignment horizontal="center" wrapText="1"/>
    </xf>
    <xf numFmtId="187" fontId="3" fillId="0" borderId="28" xfId="8" applyNumberFormat="1" applyFont="1" applyFill="1" applyBorder="1" applyAlignment="1">
      <alignment horizontal="right" vertical="center"/>
    </xf>
    <xf numFmtId="187" fontId="3" fillId="0" borderId="29" xfId="8" applyNumberFormat="1" applyFont="1" applyFill="1" applyBorder="1" applyAlignment="1">
      <alignment horizontal="righ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192" fontId="3" fillId="0" borderId="34" xfId="0" applyNumberFormat="1" applyFont="1" applyFill="1" applyBorder="1" applyAlignment="1">
      <alignment horizontal="center" vertical="center" wrapText="1"/>
    </xf>
    <xf numFmtId="192" fontId="3" fillId="0" borderId="15"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15" fillId="0" borderId="25" xfId="0" applyFont="1" applyFill="1" applyBorder="1" applyAlignment="1">
      <alignment vertical="center" wrapText="1"/>
    </xf>
    <xf numFmtId="187" fontId="3" fillId="0" borderId="0" xfId="8" applyNumberFormat="1" applyFont="1" applyFill="1" applyBorder="1" applyAlignment="1">
      <alignment horizontal="center" vertical="center"/>
    </xf>
    <xf numFmtId="194" fontId="3" fillId="0" borderId="0" xfId="8" applyNumberFormat="1" applyFont="1" applyFill="1" applyBorder="1" applyAlignment="1">
      <alignment horizontal="center" vertical="center"/>
    </xf>
    <xf numFmtId="0" fontId="3" fillId="0" borderId="29" xfId="0" applyFont="1" applyFill="1" applyBorder="1" applyAlignment="1">
      <alignment horizontal="right" vertical="center"/>
    </xf>
    <xf numFmtId="0" fontId="3" fillId="0" borderId="30" xfId="0" applyFont="1" applyFill="1" applyBorder="1" applyAlignment="1">
      <alignment horizontal="right" vertical="center"/>
    </xf>
  </cellXfs>
  <cellStyles count="9">
    <cellStyle name="パーセント 2 2" xfId="3" xr:uid="{00000000-0005-0000-0000-000000000000}"/>
    <cellStyle name="パーセント 3" xfId="4" xr:uid="{00000000-0005-0000-0000-000001000000}"/>
    <cellStyle name="桁区切り 3" xfId="5" xr:uid="{00000000-0005-0000-0000-000002000000}"/>
    <cellStyle name="標準" xfId="0" builtinId="0"/>
    <cellStyle name="標準 2" xfId="7" xr:uid="{00000000-0005-0000-0000-000004000000}"/>
    <cellStyle name="標準 2 3" xfId="8" xr:uid="{00000000-0005-0000-0000-000005000000}"/>
    <cellStyle name="標準 4 2" xfId="6" xr:uid="{00000000-0005-0000-0000-000006000000}"/>
    <cellStyle name="標準 7" xfId="2" xr:uid="{00000000-0005-0000-0000-000007000000}"/>
    <cellStyle name="標準 8" xfId="1" xr:uid="{00000000-0005-0000-0000-000008000000}"/>
  </cellStyles>
  <dxfs count="8">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66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33</xdr:col>
      <xdr:colOff>164522</xdr:colOff>
      <xdr:row>6</xdr:row>
      <xdr:rowOff>0</xdr:rowOff>
    </xdr:from>
    <xdr:to>
      <xdr:col>39</xdr:col>
      <xdr:colOff>86590</xdr:colOff>
      <xdr:row>6</xdr:row>
      <xdr:rowOff>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4728247" y="8944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6</xdr:row>
      <xdr:rowOff>8658</xdr:rowOff>
    </xdr:from>
    <xdr:to>
      <xdr:col>39</xdr:col>
      <xdr:colOff>86590</xdr:colOff>
      <xdr:row>21</xdr:row>
      <xdr:rowOff>173181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472824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22</xdr:row>
      <xdr:rowOff>0</xdr:rowOff>
    </xdr:from>
    <xdr:to>
      <xdr:col>39</xdr:col>
      <xdr:colOff>86590</xdr:colOff>
      <xdr:row>22</xdr:row>
      <xdr:rowOff>0</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a:xfrm>
          <a:off x="14728247" y="200968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25</xdr:row>
      <xdr:rowOff>0</xdr:rowOff>
    </xdr:from>
    <xdr:to>
      <xdr:col>39</xdr:col>
      <xdr:colOff>86590</xdr:colOff>
      <xdr:row>25</xdr:row>
      <xdr:rowOff>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14728247" y="2335443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164522</xdr:colOff>
      <xdr:row>6</xdr:row>
      <xdr:rowOff>8658</xdr:rowOff>
    </xdr:from>
    <xdr:to>
      <xdr:col>35</xdr:col>
      <xdr:colOff>86590</xdr:colOff>
      <xdr:row>21</xdr:row>
      <xdr:rowOff>173181</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1303279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164522</xdr:colOff>
      <xdr:row>6</xdr:row>
      <xdr:rowOff>8658</xdr:rowOff>
    </xdr:from>
    <xdr:to>
      <xdr:col>35</xdr:col>
      <xdr:colOff>86590</xdr:colOff>
      <xdr:row>21</xdr:row>
      <xdr:rowOff>173181</xdr:rowOff>
    </xdr:to>
    <xdr:sp macro="" textlink="">
      <xdr:nvSpPr>
        <xdr:cNvPr id="11" name="大かっこ 10">
          <a:extLst>
            <a:ext uri="{FF2B5EF4-FFF2-40B4-BE49-F238E27FC236}">
              <a16:creationId xmlns:a16="http://schemas.microsoft.com/office/drawing/2014/main" id="{FFAA3CF7-CA0B-4F1F-8D01-7AA004895310}"/>
            </a:ext>
          </a:extLst>
        </xdr:cNvPr>
        <xdr:cNvSpPr/>
      </xdr:nvSpPr>
      <xdr:spPr>
        <a:xfrm>
          <a:off x="1371859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52"/>
  <sheetViews>
    <sheetView tabSelected="1" view="pageBreakPreview" zoomScaleNormal="100" zoomScaleSheetLayoutView="100" workbookViewId="0">
      <selection activeCell="A11" sqref="A11"/>
    </sheetView>
  </sheetViews>
  <sheetFormatPr defaultRowHeight="13.5"/>
  <cols>
    <col min="1" max="36" width="2.75" style="54" customWidth="1"/>
    <col min="37" max="37" width="3" style="54" hidden="1" customWidth="1"/>
    <col min="38" max="55" width="9" style="54" hidden="1" customWidth="1"/>
    <col min="56" max="57" width="33.5" style="54" customWidth="1"/>
    <col min="58" max="16384" width="9" style="54"/>
  </cols>
  <sheetData>
    <row r="1" spans="1:55" ht="14.25" thickBot="1">
      <c r="A1" s="77"/>
      <c r="B1" s="77"/>
      <c r="C1" s="77"/>
      <c r="D1" s="77"/>
      <c r="E1" s="77"/>
      <c r="F1" s="77"/>
      <c r="G1" s="77"/>
      <c r="H1" s="77"/>
      <c r="I1" s="77"/>
      <c r="J1" s="77"/>
      <c r="K1" s="77"/>
      <c r="L1" s="77"/>
      <c r="M1" s="77"/>
      <c r="N1" s="77"/>
      <c r="O1" s="77"/>
      <c r="P1" s="77"/>
      <c r="Q1" s="77"/>
      <c r="R1" s="78"/>
      <c r="S1" s="345"/>
      <c r="T1" s="345"/>
      <c r="U1" s="79"/>
      <c r="V1" s="79"/>
      <c r="W1" s="79"/>
      <c r="X1" s="79"/>
      <c r="Y1" s="79"/>
      <c r="Z1" s="79"/>
      <c r="AA1" s="79"/>
      <c r="AB1" s="80"/>
      <c r="AC1" s="80"/>
      <c r="AD1" s="80"/>
      <c r="AE1" s="356">
        <f ca="1">TODAY()</f>
        <v>45264</v>
      </c>
      <c r="AF1" s="356"/>
      <c r="AG1" s="356"/>
      <c r="AH1" s="356"/>
      <c r="AI1" s="356"/>
      <c r="AJ1" s="356"/>
      <c r="AP1" s="1"/>
      <c r="AQ1" s="2"/>
      <c r="AR1" s="2"/>
      <c r="AS1" s="1" t="s">
        <v>0</v>
      </c>
      <c r="AT1" s="1"/>
      <c r="AZ1" s="54" t="s">
        <v>208</v>
      </c>
      <c r="BB1" s="54" t="s">
        <v>209</v>
      </c>
    </row>
    <row r="2" spans="1:55" ht="14.25" customHeight="1">
      <c r="A2" s="77"/>
      <c r="B2" s="207" t="s">
        <v>121</v>
      </c>
      <c r="C2" s="208"/>
      <c r="D2" s="208"/>
      <c r="E2" s="208"/>
      <c r="F2" s="208"/>
      <c r="G2" s="208"/>
      <c r="H2" s="208"/>
      <c r="I2" s="209"/>
      <c r="J2" s="77"/>
      <c r="K2" s="77"/>
      <c r="L2" s="77"/>
      <c r="M2" s="77"/>
      <c r="N2" s="77"/>
      <c r="O2" s="77"/>
      <c r="P2" s="77"/>
      <c r="Q2" s="77"/>
      <c r="R2" s="346" t="s">
        <v>185</v>
      </c>
      <c r="S2" s="347"/>
      <c r="T2" s="347"/>
      <c r="U2" s="348"/>
      <c r="V2" s="357" t="s">
        <v>201</v>
      </c>
      <c r="W2" s="358"/>
      <c r="X2" s="358"/>
      <c r="Y2" s="358"/>
      <c r="Z2" s="360"/>
      <c r="AA2" s="360"/>
      <c r="AB2" s="360"/>
      <c r="AC2" s="360"/>
      <c r="AD2" s="360"/>
      <c r="AE2" s="360"/>
      <c r="AF2" s="360"/>
      <c r="AG2" s="360"/>
      <c r="AH2" s="360"/>
      <c r="AI2" s="358" t="s">
        <v>202</v>
      </c>
      <c r="AJ2" s="359"/>
      <c r="AP2" s="1"/>
      <c r="AQ2" s="2"/>
      <c r="AR2" s="2"/>
      <c r="AS2" s="1">
        <v>1</v>
      </c>
      <c r="AT2" s="1">
        <v>12</v>
      </c>
      <c r="BA2" s="54" t="s">
        <v>221</v>
      </c>
      <c r="BC2" s="54">
        <v>0</v>
      </c>
    </row>
    <row r="3" spans="1:55" ht="14.25" customHeight="1">
      <c r="A3" s="77"/>
      <c r="B3" s="210"/>
      <c r="C3" s="211"/>
      <c r="D3" s="211"/>
      <c r="E3" s="211"/>
      <c r="F3" s="211"/>
      <c r="G3" s="211"/>
      <c r="H3" s="211"/>
      <c r="I3" s="212"/>
      <c r="J3" s="77"/>
      <c r="K3" s="77"/>
      <c r="L3" s="77"/>
      <c r="M3" s="77"/>
      <c r="N3" s="77"/>
      <c r="O3" s="77"/>
      <c r="P3" s="77"/>
      <c r="Q3" s="77"/>
      <c r="R3" s="187" t="s">
        <v>1</v>
      </c>
      <c r="S3" s="188"/>
      <c r="T3" s="188"/>
      <c r="U3" s="189"/>
      <c r="V3" s="349" t="s">
        <v>207</v>
      </c>
      <c r="W3" s="350"/>
      <c r="X3" s="350"/>
      <c r="Y3" s="350"/>
      <c r="Z3" s="350"/>
      <c r="AA3" s="350"/>
      <c r="AB3" s="350"/>
      <c r="AC3" s="350"/>
      <c r="AD3" s="350"/>
      <c r="AE3" s="350"/>
      <c r="AF3" s="350"/>
      <c r="AG3" s="350"/>
      <c r="AH3" s="350"/>
      <c r="AI3" s="350"/>
      <c r="AJ3" s="351"/>
      <c r="AP3" s="1"/>
      <c r="AQ3" s="2"/>
      <c r="AR3" s="2"/>
      <c r="AS3" s="3">
        <v>13</v>
      </c>
      <c r="AT3" s="3">
        <v>19</v>
      </c>
      <c r="BA3" s="54" t="s">
        <v>222</v>
      </c>
      <c r="BC3" s="54">
        <v>2</v>
      </c>
    </row>
    <row r="4" spans="1:55" ht="14.25" customHeight="1">
      <c r="A4" s="77"/>
      <c r="B4" s="210"/>
      <c r="C4" s="211"/>
      <c r="D4" s="211"/>
      <c r="E4" s="211"/>
      <c r="F4" s="211"/>
      <c r="G4" s="211"/>
      <c r="H4" s="211"/>
      <c r="I4" s="212"/>
      <c r="J4" s="77"/>
      <c r="K4" s="77"/>
      <c r="L4" s="77"/>
      <c r="M4" s="77"/>
      <c r="N4" s="77"/>
      <c r="O4" s="77"/>
      <c r="P4" s="77"/>
      <c r="Q4" s="77"/>
      <c r="R4" s="187" t="s">
        <v>2</v>
      </c>
      <c r="S4" s="188"/>
      <c r="T4" s="188"/>
      <c r="U4" s="189"/>
      <c r="V4" s="361"/>
      <c r="W4" s="362"/>
      <c r="X4" s="362"/>
      <c r="Y4" s="362"/>
      <c r="Z4" s="362"/>
      <c r="AA4" s="362"/>
      <c r="AB4" s="362"/>
      <c r="AC4" s="362"/>
      <c r="AD4" s="362"/>
      <c r="AE4" s="362"/>
      <c r="AF4" s="362"/>
      <c r="AG4" s="362"/>
      <c r="AH4" s="362"/>
      <c r="AI4" s="362"/>
      <c r="AJ4" s="363"/>
      <c r="AP4" s="1"/>
      <c r="AS4" s="3"/>
      <c r="AT4" s="3"/>
      <c r="AX4" s="4" t="s">
        <v>3</v>
      </c>
      <c r="AY4" s="2" t="e">
        <f>$AE$16&amp;AX4</f>
        <v>#N/A</v>
      </c>
      <c r="BC4" s="54">
        <v>3</v>
      </c>
    </row>
    <row r="5" spans="1:55" ht="14.25" customHeight="1">
      <c r="A5" s="77"/>
      <c r="B5" s="210"/>
      <c r="C5" s="211"/>
      <c r="D5" s="211"/>
      <c r="E5" s="211"/>
      <c r="F5" s="211"/>
      <c r="G5" s="211"/>
      <c r="H5" s="211"/>
      <c r="I5" s="212"/>
      <c r="J5" s="77"/>
      <c r="K5" s="77"/>
      <c r="L5" s="77"/>
      <c r="M5" s="77"/>
      <c r="N5" s="77"/>
      <c r="O5" s="77"/>
      <c r="P5" s="77"/>
      <c r="Q5" s="77"/>
      <c r="R5" s="190" t="s">
        <v>186</v>
      </c>
      <c r="S5" s="191"/>
      <c r="T5" s="191"/>
      <c r="U5" s="192"/>
      <c r="V5" s="364"/>
      <c r="W5" s="365"/>
      <c r="X5" s="365"/>
      <c r="Y5" s="365"/>
      <c r="Z5" s="365"/>
      <c r="AA5" s="365"/>
      <c r="AB5" s="365"/>
      <c r="AC5" s="365"/>
      <c r="AD5" s="365"/>
      <c r="AE5" s="365"/>
      <c r="AF5" s="365"/>
      <c r="AG5" s="365"/>
      <c r="AH5" s="365"/>
      <c r="AI5" s="365"/>
      <c r="AJ5" s="366"/>
      <c r="AP5" s="1"/>
      <c r="AS5" s="3"/>
      <c r="AT5" s="3"/>
      <c r="AX5" s="4"/>
      <c r="AY5" s="2"/>
      <c r="BC5" s="54">
        <v>4</v>
      </c>
    </row>
    <row r="6" spans="1:55" ht="14.25" customHeight="1">
      <c r="A6" s="77"/>
      <c r="B6" s="210"/>
      <c r="C6" s="211"/>
      <c r="D6" s="211"/>
      <c r="E6" s="211"/>
      <c r="F6" s="211"/>
      <c r="G6" s="211"/>
      <c r="H6" s="211"/>
      <c r="I6" s="212"/>
      <c r="J6" s="77"/>
      <c r="K6" s="77"/>
      <c r="L6" s="77"/>
      <c r="M6" s="77"/>
      <c r="N6" s="77"/>
      <c r="O6" s="77"/>
      <c r="P6" s="77"/>
      <c r="Q6" s="77"/>
      <c r="R6" s="193"/>
      <c r="S6" s="194"/>
      <c r="T6" s="194"/>
      <c r="U6" s="195"/>
      <c r="V6" s="367"/>
      <c r="W6" s="368"/>
      <c r="X6" s="368"/>
      <c r="Y6" s="368"/>
      <c r="Z6" s="368"/>
      <c r="AA6" s="368"/>
      <c r="AB6" s="368"/>
      <c r="AC6" s="368"/>
      <c r="AD6" s="368"/>
      <c r="AE6" s="368"/>
      <c r="AF6" s="368"/>
      <c r="AG6" s="368"/>
      <c r="AH6" s="368"/>
      <c r="AI6" s="368"/>
      <c r="AJ6" s="369"/>
      <c r="AP6" s="1"/>
      <c r="AS6" s="3"/>
      <c r="AT6" s="3"/>
      <c r="AX6" s="5" t="s">
        <v>4</v>
      </c>
      <c r="AY6" s="2" t="e">
        <f>$AE$16&amp;AX6</f>
        <v>#N/A</v>
      </c>
      <c r="BC6" s="54">
        <v>5</v>
      </c>
    </row>
    <row r="7" spans="1:55" ht="15" customHeight="1" thickBot="1">
      <c r="A7" s="77"/>
      <c r="B7" s="213"/>
      <c r="C7" s="214"/>
      <c r="D7" s="214"/>
      <c r="E7" s="214"/>
      <c r="F7" s="214"/>
      <c r="G7" s="214"/>
      <c r="H7" s="214"/>
      <c r="I7" s="215"/>
      <c r="J7" s="77"/>
      <c r="K7" s="77"/>
      <c r="L7" s="77"/>
      <c r="M7" s="77"/>
      <c r="N7" s="77"/>
      <c r="O7" s="77"/>
      <c r="P7" s="77"/>
      <c r="Q7" s="77"/>
      <c r="R7" s="216" t="s">
        <v>187</v>
      </c>
      <c r="S7" s="217"/>
      <c r="T7" s="217"/>
      <c r="U7" s="218"/>
      <c r="V7" s="353"/>
      <c r="W7" s="354"/>
      <c r="X7" s="354"/>
      <c r="Y7" s="354"/>
      <c r="Z7" s="354"/>
      <c r="AA7" s="354"/>
      <c r="AB7" s="354"/>
      <c r="AC7" s="354"/>
      <c r="AD7" s="354"/>
      <c r="AE7" s="354"/>
      <c r="AF7" s="354"/>
      <c r="AG7" s="354"/>
      <c r="AH7" s="354"/>
      <c r="AI7" s="354"/>
      <c r="AJ7" s="355"/>
      <c r="AP7" s="1"/>
      <c r="AS7" s="3"/>
      <c r="AT7" s="3"/>
      <c r="AX7" s="5" t="s">
        <v>5</v>
      </c>
      <c r="AY7" s="2" t="e">
        <f>$AE$16&amp;"１，２歳児"</f>
        <v>#N/A</v>
      </c>
      <c r="BC7" s="54">
        <v>6</v>
      </c>
    </row>
    <row r="8" spans="1:55" ht="6" customHeight="1">
      <c r="A8" s="77"/>
      <c r="B8" s="77"/>
      <c r="C8" s="77"/>
      <c r="D8" s="77"/>
      <c r="E8" s="77"/>
      <c r="F8" s="77"/>
      <c r="G8" s="77"/>
      <c r="H8" s="77"/>
      <c r="I8" s="77"/>
      <c r="J8" s="77"/>
      <c r="K8" s="77"/>
      <c r="L8" s="77"/>
      <c r="M8" s="77"/>
      <c r="N8" s="77"/>
      <c r="O8" s="77"/>
      <c r="P8" s="77"/>
      <c r="Q8" s="77"/>
      <c r="R8" s="81"/>
      <c r="S8" s="81"/>
      <c r="T8" s="81"/>
      <c r="U8" s="81"/>
      <c r="V8" s="82"/>
      <c r="W8" s="82"/>
      <c r="X8" s="82"/>
      <c r="Y8" s="82"/>
      <c r="Z8" s="82"/>
      <c r="AA8" s="82"/>
      <c r="AB8" s="82"/>
      <c r="AC8" s="82"/>
      <c r="AD8" s="82"/>
      <c r="AE8" s="82"/>
      <c r="AF8" s="82"/>
      <c r="AG8" s="82"/>
      <c r="AH8" s="82"/>
      <c r="AI8" s="82"/>
      <c r="AJ8" s="82"/>
      <c r="AP8" s="1"/>
      <c r="AS8" s="3"/>
      <c r="AT8" s="3"/>
      <c r="AX8" s="5" t="s">
        <v>6</v>
      </c>
      <c r="AY8" s="2" t="e">
        <f>$AE$16&amp;"１，２歳児"</f>
        <v>#N/A</v>
      </c>
      <c r="BC8" s="54">
        <v>7</v>
      </c>
    </row>
    <row r="9" spans="1:55" ht="6.75" customHeight="1">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P9" s="1"/>
      <c r="AS9" s="3"/>
      <c r="AT9" s="3"/>
      <c r="AX9" s="5" t="s">
        <v>7</v>
      </c>
      <c r="AY9" s="2" t="e">
        <f>$AE$16&amp;AX9</f>
        <v>#N/A</v>
      </c>
    </row>
    <row r="10" spans="1:55" ht="21">
      <c r="A10" s="352" t="s">
        <v>224</v>
      </c>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P10" s="1"/>
      <c r="AQ10" s="5"/>
      <c r="AR10" s="2"/>
      <c r="AS10" s="3"/>
      <c r="AT10" s="3"/>
    </row>
    <row r="11" spans="1:55" ht="6" customHeight="1">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P11" s="1"/>
      <c r="AQ11" s="2"/>
      <c r="AR11" s="2"/>
      <c r="AS11" s="3"/>
      <c r="AT11" s="3"/>
    </row>
    <row r="12" spans="1:55">
      <c r="A12" s="83" t="s">
        <v>140</v>
      </c>
      <c r="B12" s="84"/>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6"/>
      <c r="AC12" s="86"/>
      <c r="AD12" s="86"/>
      <c r="AE12" s="86"/>
      <c r="AF12" s="86"/>
      <c r="AG12" s="87"/>
      <c r="AH12" s="87"/>
      <c r="AI12" s="88"/>
      <c r="AJ12" s="89"/>
      <c r="AP12" s="1"/>
      <c r="AQ12" s="2"/>
      <c r="AR12" s="2"/>
      <c r="AS12" s="3"/>
      <c r="AT12" s="3"/>
    </row>
    <row r="13" spans="1:55">
      <c r="A13" s="170" t="s">
        <v>8</v>
      </c>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2"/>
      <c r="AP13" s="1"/>
      <c r="AQ13" s="2"/>
      <c r="AR13" s="2"/>
      <c r="AS13" s="3"/>
      <c r="AT13" s="3"/>
    </row>
    <row r="14" spans="1:55">
      <c r="A14" s="90" t="s">
        <v>9</v>
      </c>
      <c r="B14" s="91"/>
      <c r="C14" s="92"/>
      <c r="D14" s="92"/>
      <c r="E14" s="92"/>
      <c r="F14" s="92"/>
      <c r="G14" s="92"/>
      <c r="H14" s="92"/>
      <c r="I14" s="92"/>
      <c r="J14" s="92"/>
      <c r="K14" s="92"/>
      <c r="L14" s="92"/>
      <c r="M14" s="69"/>
      <c r="N14" s="92"/>
      <c r="O14" s="92"/>
      <c r="P14" s="92"/>
      <c r="Q14" s="92"/>
      <c r="R14" s="92"/>
      <c r="S14" s="92"/>
      <c r="T14" s="92"/>
      <c r="U14" s="92"/>
      <c r="V14" s="92"/>
      <c r="W14" s="92"/>
      <c r="X14" s="92"/>
      <c r="Y14" s="92"/>
      <c r="Z14" s="92"/>
      <c r="AA14" s="92"/>
      <c r="AB14" s="93"/>
      <c r="AC14" s="93"/>
      <c r="AD14" s="93"/>
      <c r="AE14" s="93"/>
      <c r="AF14" s="93"/>
      <c r="AG14" s="92"/>
      <c r="AH14" s="92"/>
      <c r="AI14" s="94"/>
      <c r="AJ14" s="95"/>
      <c r="AP14" s="1"/>
      <c r="AQ14" s="2"/>
      <c r="AR14" s="2"/>
      <c r="AS14" s="3"/>
      <c r="AT14" s="3"/>
    </row>
    <row r="15" spans="1:55" ht="8.25" customHeight="1" thickBot="1">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P15" s="1"/>
      <c r="AQ15" s="2"/>
      <c r="AR15" s="2"/>
      <c r="AS15" s="3"/>
      <c r="AT15" s="3"/>
    </row>
    <row r="16" spans="1:55" ht="27.75" customHeight="1" thickBot="1">
      <c r="A16" s="180" t="s">
        <v>139</v>
      </c>
      <c r="B16" s="180"/>
      <c r="C16" s="180"/>
      <c r="D16" s="180"/>
      <c r="E16" s="180"/>
      <c r="F16" s="258"/>
      <c r="G16" s="259"/>
      <c r="H16" s="260"/>
      <c r="I16" s="260"/>
      <c r="J16" s="260"/>
      <c r="K16" s="260"/>
      <c r="L16" s="261"/>
      <c r="M16" s="179" t="s">
        <v>10</v>
      </c>
      <c r="N16" s="180"/>
      <c r="O16" s="180"/>
      <c r="P16" s="180"/>
      <c r="Q16" s="180"/>
      <c r="R16" s="258"/>
      <c r="S16" s="176"/>
      <c r="T16" s="177"/>
      <c r="U16" s="177"/>
      <c r="V16" s="177"/>
      <c r="W16" s="177"/>
      <c r="X16" s="178"/>
      <c r="Y16" s="179" t="s">
        <v>11</v>
      </c>
      <c r="Z16" s="180"/>
      <c r="AA16" s="180"/>
      <c r="AB16" s="180"/>
      <c r="AC16" s="180"/>
      <c r="AD16" s="180"/>
      <c r="AE16" s="181" t="e">
        <f>VLOOKUP(S16,定員,2,1)</f>
        <v>#N/A</v>
      </c>
      <c r="AF16" s="181"/>
      <c r="AG16" s="181"/>
      <c r="AH16" s="181"/>
      <c r="AI16" s="181"/>
      <c r="AJ16" s="181"/>
      <c r="AP16" s="1"/>
      <c r="AQ16" s="1"/>
      <c r="AR16" s="1"/>
      <c r="AS16" s="3"/>
      <c r="AT16" s="3"/>
    </row>
    <row r="17" spans="1:57" ht="6" customHeight="1">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P17" s="1"/>
      <c r="AQ17" s="1"/>
      <c r="AR17" s="1"/>
      <c r="AS17" s="3"/>
      <c r="AT17" s="3"/>
    </row>
    <row r="18" spans="1:57" ht="3.75" customHeight="1">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P18" s="1"/>
      <c r="AQ18" s="2"/>
      <c r="AR18" s="2"/>
      <c r="AS18" s="3"/>
      <c r="AT18" s="3"/>
    </row>
    <row r="19" spans="1:57" ht="7.5" customHeight="1">
      <c r="A19" s="77"/>
      <c r="B19" s="77"/>
      <c r="C19" s="77"/>
      <c r="D19" s="77"/>
      <c r="E19" s="77"/>
      <c r="F19" s="77"/>
      <c r="G19" s="182" t="s">
        <v>12</v>
      </c>
      <c r="H19" s="182"/>
      <c r="I19" s="182"/>
      <c r="J19" s="182"/>
      <c r="K19" s="182"/>
      <c r="L19" s="182"/>
      <c r="M19" s="196" t="s">
        <v>13</v>
      </c>
      <c r="N19" s="196"/>
      <c r="O19" s="196"/>
      <c r="P19" s="196"/>
      <c r="Q19" s="196"/>
      <c r="R19" s="197"/>
      <c r="S19" s="200" t="s">
        <v>14</v>
      </c>
      <c r="T19" s="201"/>
      <c r="U19" s="201"/>
      <c r="V19" s="201"/>
      <c r="W19" s="201"/>
      <c r="X19" s="201"/>
      <c r="Y19" s="96"/>
      <c r="Z19" s="96"/>
      <c r="AA19" s="97"/>
      <c r="AB19" s="98"/>
      <c r="AC19" s="99"/>
      <c r="AD19" s="77"/>
      <c r="AE19" s="77"/>
      <c r="AF19" s="77"/>
      <c r="AG19" s="77"/>
      <c r="AH19" s="77"/>
      <c r="AI19" s="77"/>
      <c r="AJ19" s="77"/>
      <c r="AP19" s="3"/>
      <c r="AQ19" s="1"/>
      <c r="AR19" s="1"/>
      <c r="AS19" s="3"/>
      <c r="AT19" s="3"/>
    </row>
    <row r="20" spans="1:57" ht="21" customHeight="1" thickBot="1">
      <c r="A20" s="77"/>
      <c r="B20" s="77"/>
      <c r="C20" s="77"/>
      <c r="D20" s="77"/>
      <c r="E20" s="77"/>
      <c r="F20" s="77"/>
      <c r="G20" s="183"/>
      <c r="H20" s="183"/>
      <c r="I20" s="183"/>
      <c r="J20" s="183"/>
      <c r="K20" s="183"/>
      <c r="L20" s="183"/>
      <c r="M20" s="196"/>
      <c r="N20" s="196"/>
      <c r="O20" s="196"/>
      <c r="P20" s="196"/>
      <c r="Q20" s="196"/>
      <c r="R20" s="197"/>
      <c r="S20" s="202"/>
      <c r="T20" s="203"/>
      <c r="U20" s="203"/>
      <c r="V20" s="203"/>
      <c r="W20" s="203"/>
      <c r="X20" s="203"/>
      <c r="Y20" s="206" t="s">
        <v>15</v>
      </c>
      <c r="Z20" s="206"/>
      <c r="AA20" s="206"/>
      <c r="AB20" s="206"/>
      <c r="AC20" s="206"/>
      <c r="AD20" s="77"/>
      <c r="AE20" s="77"/>
      <c r="AF20" s="77"/>
      <c r="AG20" s="77"/>
      <c r="AH20" s="77"/>
      <c r="AI20" s="77"/>
      <c r="AJ20" s="77"/>
    </row>
    <row r="21" spans="1:57" ht="30.75" customHeight="1" thickBot="1">
      <c r="A21" s="77"/>
      <c r="B21" s="77"/>
      <c r="C21" s="77"/>
      <c r="D21" s="77"/>
      <c r="E21" s="77"/>
      <c r="F21" s="77"/>
      <c r="G21" s="184">
        <v>12</v>
      </c>
      <c r="H21" s="185"/>
      <c r="I21" s="185"/>
      <c r="J21" s="185"/>
      <c r="K21" s="185"/>
      <c r="L21" s="186"/>
      <c r="M21" s="198">
        <f>VLOOKUP(G16,平均勤続年数,3)</f>
        <v>2</v>
      </c>
      <c r="N21" s="199"/>
      <c r="O21" s="199"/>
      <c r="P21" s="199"/>
      <c r="Q21" s="199"/>
      <c r="R21" s="199"/>
      <c r="S21" s="204">
        <f>IF(Y21="○",VLOOKUP($G$16,平均勤続年数,4),VLOOKUP($G$16,平均勤続年数,4)-2)</f>
        <v>4</v>
      </c>
      <c r="T21" s="204"/>
      <c r="U21" s="204"/>
      <c r="V21" s="204"/>
      <c r="W21" s="204"/>
      <c r="X21" s="205"/>
      <c r="Y21" s="173"/>
      <c r="Z21" s="174"/>
      <c r="AA21" s="174"/>
      <c r="AB21" s="174"/>
      <c r="AC21" s="175"/>
      <c r="AD21" s="77"/>
      <c r="AE21" s="77"/>
      <c r="AF21" s="77"/>
      <c r="AG21" s="77"/>
      <c r="AH21" s="77"/>
      <c r="AI21" s="77"/>
      <c r="AJ21" s="77"/>
    </row>
    <row r="22" spans="1:57" ht="9.9499999999999993" customHeight="1">
      <c r="A22" s="77"/>
      <c r="B22" s="77"/>
      <c r="C22" s="77"/>
      <c r="D22" s="77"/>
      <c r="E22" s="77"/>
      <c r="F22" s="108"/>
      <c r="G22" s="77"/>
      <c r="H22" s="77"/>
      <c r="I22" s="77"/>
      <c r="J22" s="77"/>
      <c r="K22" s="77"/>
      <c r="L22" s="108"/>
      <c r="M22" s="108"/>
      <c r="N22" s="108"/>
      <c r="O22" s="108"/>
      <c r="P22" s="108"/>
      <c r="Q22" s="108"/>
      <c r="R22" s="108"/>
      <c r="S22" s="108"/>
      <c r="T22" s="108"/>
      <c r="U22" s="108"/>
      <c r="V22" s="77"/>
      <c r="W22" s="77"/>
      <c r="X22" s="77"/>
      <c r="Y22" s="77"/>
      <c r="Z22" s="77"/>
      <c r="AA22" s="108"/>
      <c r="AB22" s="77"/>
      <c r="AC22" s="77"/>
      <c r="AD22" s="77"/>
      <c r="AE22" s="77"/>
      <c r="AF22" s="77"/>
      <c r="AG22" s="77"/>
      <c r="AH22" s="77"/>
      <c r="AI22" s="77"/>
      <c r="AJ22" s="77"/>
    </row>
    <row r="23" spans="1:57" s="77" customFormat="1" ht="30.75" customHeight="1" thickBot="1">
      <c r="G23" s="373" t="s">
        <v>203</v>
      </c>
      <c r="H23" s="373"/>
      <c r="I23" s="373"/>
      <c r="J23" s="373"/>
      <c r="K23" s="373"/>
      <c r="L23" s="374" t="s">
        <v>204</v>
      </c>
      <c r="M23" s="374"/>
      <c r="N23" s="374"/>
      <c r="O23" s="374"/>
      <c r="P23" s="374"/>
      <c r="Q23" s="375" t="s">
        <v>205</v>
      </c>
      <c r="R23" s="374"/>
      <c r="S23" s="374"/>
      <c r="T23" s="374"/>
      <c r="U23" s="376"/>
      <c r="V23" s="377" t="s">
        <v>206</v>
      </c>
      <c r="W23" s="378"/>
      <c r="X23" s="378"/>
      <c r="Y23" s="378"/>
      <c r="Z23" s="378"/>
    </row>
    <row r="24" spans="1:57" s="77" customFormat="1" ht="30.75" customHeight="1" thickBot="1">
      <c r="G24" s="379"/>
      <c r="H24" s="380"/>
      <c r="I24" s="380"/>
      <c r="J24" s="380"/>
      <c r="K24" s="380"/>
      <c r="L24" s="381"/>
      <c r="M24" s="382"/>
      <c r="N24" s="382"/>
      <c r="O24" s="382"/>
      <c r="P24" s="383"/>
      <c r="Q24" s="384"/>
      <c r="R24" s="385"/>
      <c r="S24" s="385"/>
      <c r="T24" s="385"/>
      <c r="U24" s="386"/>
      <c r="V24" s="387">
        <f>IF(S21-Q24&gt;=0,S21-Q24,0)</f>
        <v>4</v>
      </c>
      <c r="W24" s="378"/>
      <c r="X24" s="378"/>
      <c r="Y24" s="378"/>
      <c r="Z24" s="378"/>
    </row>
    <row r="25" spans="1:57" s="2" customFormat="1" ht="15" customHeight="1">
      <c r="A25" s="100" t="s">
        <v>138</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1"/>
      <c r="AJ25" s="102"/>
      <c r="AK25" s="6"/>
    </row>
    <row r="26" spans="1:57" s="2" customFormat="1" ht="32.25" customHeight="1">
      <c r="A26" s="257" t="s">
        <v>120</v>
      </c>
      <c r="B26" s="257"/>
      <c r="C26" s="257"/>
      <c r="D26" s="257"/>
      <c r="E26" s="257"/>
      <c r="F26" s="257"/>
      <c r="G26" s="257"/>
      <c r="H26" s="257"/>
      <c r="I26" s="257"/>
      <c r="J26" s="257"/>
      <c r="K26" s="257"/>
      <c r="L26" s="257"/>
      <c r="M26" s="266" t="e">
        <f>ROUNDDOWN(M49,-3)</f>
        <v>#N/A</v>
      </c>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row>
    <row r="27" spans="1:57" s="112" customFormat="1" ht="32.25" customHeight="1">
      <c r="A27" s="388" t="s">
        <v>214</v>
      </c>
      <c r="B27" s="388"/>
      <c r="C27" s="388"/>
      <c r="D27" s="388"/>
      <c r="E27" s="388"/>
      <c r="F27" s="388"/>
      <c r="G27" s="388"/>
      <c r="H27" s="388"/>
      <c r="I27" s="388"/>
      <c r="J27" s="388"/>
      <c r="K27" s="388"/>
      <c r="L27" s="388"/>
      <c r="M27" s="389" t="e">
        <f>ROUNDDOWN(M50,-3)</f>
        <v>#N/A</v>
      </c>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90"/>
      <c r="AK27" s="135"/>
      <c r="AL27" s="135"/>
      <c r="AM27" s="135"/>
      <c r="AN27" s="135"/>
      <c r="AO27" s="135"/>
      <c r="AP27" s="135"/>
      <c r="AQ27" s="135"/>
      <c r="AR27" s="135"/>
      <c r="AS27" s="135"/>
      <c r="AT27" s="135"/>
      <c r="AU27" s="135"/>
      <c r="AV27" s="135"/>
      <c r="AW27" s="135"/>
      <c r="AX27" s="135"/>
      <c r="AY27" s="135"/>
      <c r="AZ27" s="135"/>
      <c r="BA27" s="135"/>
      <c r="BB27" s="135"/>
      <c r="BC27" s="135"/>
      <c r="BD27" s="135"/>
      <c r="BE27" s="135"/>
    </row>
    <row r="28" spans="1:57" ht="3.75" customHeight="1">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row>
    <row r="29" spans="1:57">
      <c r="A29" s="391" t="s">
        <v>16</v>
      </c>
      <c r="B29" s="392"/>
      <c r="C29" s="392"/>
      <c r="D29" s="392"/>
      <c r="E29" s="392"/>
      <c r="F29" s="392"/>
      <c r="G29" s="392"/>
      <c r="H29" s="392"/>
      <c r="I29" s="392"/>
      <c r="J29" s="392"/>
      <c r="K29" s="397" t="s">
        <v>17</v>
      </c>
      <c r="L29" s="398"/>
      <c r="M29" s="336" t="s">
        <v>18</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row>
    <row r="30" spans="1:57">
      <c r="A30" s="393"/>
      <c r="B30" s="394"/>
      <c r="C30" s="394"/>
      <c r="D30" s="394"/>
      <c r="E30" s="394"/>
      <c r="F30" s="394"/>
      <c r="G30" s="394"/>
      <c r="H30" s="394"/>
      <c r="I30" s="394"/>
      <c r="J30" s="394"/>
      <c r="K30" s="399"/>
      <c r="L30" s="400"/>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row>
    <row r="31" spans="1:57" ht="21" customHeight="1">
      <c r="A31" s="393"/>
      <c r="B31" s="394"/>
      <c r="C31" s="394"/>
      <c r="D31" s="394"/>
      <c r="E31" s="394"/>
      <c r="F31" s="394"/>
      <c r="G31" s="394"/>
      <c r="H31" s="394"/>
      <c r="I31" s="394"/>
      <c r="J31" s="394"/>
      <c r="K31" s="399"/>
      <c r="L31" s="400"/>
      <c r="M31" s="337" t="s">
        <v>7</v>
      </c>
      <c r="N31" s="338"/>
      <c r="O31" s="338"/>
      <c r="P31" s="338"/>
      <c r="Q31" s="337" t="s">
        <v>115</v>
      </c>
      <c r="R31" s="338"/>
      <c r="S31" s="338"/>
      <c r="T31" s="338"/>
      <c r="U31" s="337" t="s">
        <v>6</v>
      </c>
      <c r="V31" s="338"/>
      <c r="W31" s="338"/>
      <c r="X31" s="339"/>
      <c r="Y31" s="337" t="s">
        <v>116</v>
      </c>
      <c r="Z31" s="338"/>
      <c r="AA31" s="338"/>
      <c r="AB31" s="339"/>
      <c r="AC31" s="337" t="s">
        <v>118</v>
      </c>
      <c r="AD31" s="338"/>
      <c r="AE31" s="338"/>
      <c r="AF31" s="339"/>
      <c r="AG31" s="337" t="s">
        <v>117</v>
      </c>
      <c r="AH31" s="338"/>
      <c r="AI31" s="338"/>
      <c r="AJ31" s="339"/>
    </row>
    <row r="32" spans="1:57" ht="21" customHeight="1" thickBot="1">
      <c r="A32" s="395"/>
      <c r="B32" s="396"/>
      <c r="C32" s="396"/>
      <c r="D32" s="396"/>
      <c r="E32" s="396"/>
      <c r="F32" s="396"/>
      <c r="G32" s="396"/>
      <c r="H32" s="396"/>
      <c r="I32" s="396"/>
      <c r="J32" s="396"/>
      <c r="K32" s="399"/>
      <c r="L32" s="400"/>
      <c r="M32" s="334" t="s">
        <v>19</v>
      </c>
      <c r="N32" s="401"/>
      <c r="O32" s="402" t="s">
        <v>20</v>
      </c>
      <c r="P32" s="333"/>
      <c r="Q32" s="334" t="s">
        <v>19</v>
      </c>
      <c r="R32" s="335"/>
      <c r="S32" s="332" t="s">
        <v>20</v>
      </c>
      <c r="T32" s="333"/>
      <c r="U32" s="334" t="s">
        <v>19</v>
      </c>
      <c r="V32" s="335"/>
      <c r="W32" s="332" t="s">
        <v>20</v>
      </c>
      <c r="X32" s="333"/>
      <c r="Y32" s="334" t="s">
        <v>19</v>
      </c>
      <c r="Z32" s="335"/>
      <c r="AA32" s="332" t="s">
        <v>20</v>
      </c>
      <c r="AB32" s="333"/>
      <c r="AC32" s="334" t="s">
        <v>19</v>
      </c>
      <c r="AD32" s="335"/>
      <c r="AE32" s="332" t="s">
        <v>20</v>
      </c>
      <c r="AF32" s="333"/>
      <c r="AG32" s="334" t="s">
        <v>19</v>
      </c>
      <c r="AH32" s="335"/>
      <c r="AI32" s="332" t="s">
        <v>20</v>
      </c>
      <c r="AJ32" s="333"/>
    </row>
    <row r="33" spans="1:42" ht="21" customHeight="1" thickBot="1">
      <c r="A33" s="270" t="s">
        <v>21</v>
      </c>
      <c r="B33" s="271"/>
      <c r="C33" s="271"/>
      <c r="D33" s="271"/>
      <c r="E33" s="271"/>
      <c r="F33" s="271"/>
      <c r="G33" s="271"/>
      <c r="H33" s="271"/>
      <c r="I33" s="271"/>
      <c r="J33" s="271"/>
      <c r="K33" s="340" t="s">
        <v>22</v>
      </c>
      <c r="L33" s="340"/>
      <c r="M33" s="341"/>
      <c r="N33" s="342"/>
      <c r="O33" s="263"/>
      <c r="P33" s="264"/>
      <c r="Q33" s="343"/>
      <c r="R33" s="263"/>
      <c r="S33" s="263"/>
      <c r="T33" s="342"/>
      <c r="U33" s="343"/>
      <c r="V33" s="263"/>
      <c r="W33" s="263"/>
      <c r="X33" s="264"/>
      <c r="Y33" s="265"/>
      <c r="Z33" s="263"/>
      <c r="AA33" s="263"/>
      <c r="AB33" s="264"/>
      <c r="AC33" s="265"/>
      <c r="AD33" s="263"/>
      <c r="AE33" s="263"/>
      <c r="AF33" s="264"/>
      <c r="AG33" s="265"/>
      <c r="AH33" s="263"/>
      <c r="AI33" s="263"/>
      <c r="AJ33" s="344"/>
    </row>
    <row r="34" spans="1:42" ht="21" customHeight="1">
      <c r="A34" s="239" t="s">
        <v>23</v>
      </c>
      <c r="B34" s="240" t="s">
        <v>24</v>
      </c>
      <c r="C34" s="103" t="s">
        <v>25</v>
      </c>
      <c r="D34" s="103"/>
      <c r="E34" s="103"/>
      <c r="F34" s="103"/>
      <c r="G34" s="103"/>
      <c r="H34" s="103"/>
      <c r="I34" s="103"/>
      <c r="J34" s="103"/>
      <c r="K34" s="329" t="s">
        <v>215</v>
      </c>
      <c r="L34" s="330"/>
      <c r="M34" s="314" t="e">
        <f>IF($K34="○",VLOOKUP(AY9,単価表,12,0),0)</f>
        <v>#N/A</v>
      </c>
      <c r="N34" s="222"/>
      <c r="O34" s="220" t="e">
        <f>IF($K34="○",VLOOKUP(AY9,単価表,15,0),0)</f>
        <v>#N/A</v>
      </c>
      <c r="P34" s="221"/>
      <c r="Q34" s="219" t="e">
        <f>IF($K34="○",VLOOKUP(AY9,単価表,12,0),0)</f>
        <v>#N/A</v>
      </c>
      <c r="R34" s="220"/>
      <c r="S34" s="220" t="e">
        <f>IF($K34="○",VLOOKUP(AY9,単価表,15,0),0)</f>
        <v>#N/A</v>
      </c>
      <c r="T34" s="221"/>
      <c r="U34" s="314" t="e">
        <f>IF($K34="○",VLOOKUP(AY8,単価表,12,0),0)</f>
        <v>#N/A</v>
      </c>
      <c r="V34" s="220"/>
      <c r="W34" s="220" t="e">
        <f>IF($K34="○",VLOOKUP(AY8,単価表,15,0),0)</f>
        <v>#N/A</v>
      </c>
      <c r="X34" s="222"/>
      <c r="Y34" s="219" t="e">
        <f>IF($K34="○",VLOOKUP(AY8,単価表,12,0),0)</f>
        <v>#N/A</v>
      </c>
      <c r="Z34" s="220"/>
      <c r="AA34" s="220" t="e">
        <f>IF($K34="○",VLOOKUP(AY8,単価表,15,0),0)</f>
        <v>#N/A</v>
      </c>
      <c r="AB34" s="221"/>
      <c r="AC34" s="314" t="e">
        <f>IF($K34="○",VLOOKUP(AY7,単価表,12,0),0)</f>
        <v>#N/A</v>
      </c>
      <c r="AD34" s="220"/>
      <c r="AE34" s="220" t="e">
        <f>IF($K34="○",VLOOKUP(AY7,単価表,15,0),0)</f>
        <v>#N/A</v>
      </c>
      <c r="AF34" s="222"/>
      <c r="AG34" s="219" t="e">
        <f>IF($K34="○",VLOOKUP(AY7,単価表,12,0),0)</f>
        <v>#N/A</v>
      </c>
      <c r="AH34" s="220"/>
      <c r="AI34" s="220" t="e">
        <f>IF($K34="○",VLOOKUP(AY7,単価表,15,0),0)</f>
        <v>#N/A</v>
      </c>
      <c r="AJ34" s="221"/>
    </row>
    <row r="35" spans="1:42" ht="21" customHeight="1">
      <c r="A35" s="239"/>
      <c r="B35" s="240"/>
      <c r="C35" s="104" t="s">
        <v>137</v>
      </c>
      <c r="D35" s="104"/>
      <c r="E35" s="104"/>
      <c r="F35" s="104"/>
      <c r="G35" s="104"/>
      <c r="H35" s="104"/>
      <c r="I35" s="104"/>
      <c r="J35" s="104"/>
      <c r="K35" s="247"/>
      <c r="L35" s="248"/>
      <c r="M35" s="242">
        <f>IF($K35="○",VLOOKUP($AY$9,単価表,21,0),0)</f>
        <v>0</v>
      </c>
      <c r="N35" s="238"/>
      <c r="O35" s="331">
        <f>IF($K35="○",VLOOKUP($AY$9,単価表,21,0),0)</f>
        <v>0</v>
      </c>
      <c r="P35" s="224"/>
      <c r="Q35" s="242">
        <f>IF($K35="○",VLOOKUP($AY$9,単価表,21,0),0)</f>
        <v>0</v>
      </c>
      <c r="R35" s="238"/>
      <c r="S35" s="331">
        <f>IF($K35="○",VLOOKUP($AY$9,単価表,21,0),0)</f>
        <v>0</v>
      </c>
      <c r="T35" s="224"/>
      <c r="U35" s="242">
        <f>IF($K35="○",VLOOKUP($AY$8,単価表,21,0),0)</f>
        <v>0</v>
      </c>
      <c r="V35" s="232"/>
      <c r="W35" s="232">
        <f>IF($K35="○",VLOOKUP($AY$8,単価表,21,0),0)</f>
        <v>0</v>
      </c>
      <c r="X35" s="238"/>
      <c r="Y35" s="231">
        <f>IF($K35="○",VLOOKUP($AY$8,単価表,21,0),0)</f>
        <v>0</v>
      </c>
      <c r="Z35" s="232"/>
      <c r="AA35" s="232">
        <f>IF($K35="○",VLOOKUP($AY$8,単価表,21,0),0)</f>
        <v>0</v>
      </c>
      <c r="AB35" s="241"/>
      <c r="AC35" s="242">
        <f>IF($K35="○",VLOOKUP($AY$7,単価表,21,0),0)</f>
        <v>0</v>
      </c>
      <c r="AD35" s="232"/>
      <c r="AE35" s="232">
        <f>IF($K35="○",VLOOKUP($AY$7,単価表,21,0),0)</f>
        <v>0</v>
      </c>
      <c r="AF35" s="238"/>
      <c r="AG35" s="231">
        <f>IF($K35="○",VLOOKUP($AY$7,単価表,21,0),0)</f>
        <v>0</v>
      </c>
      <c r="AH35" s="232"/>
      <c r="AI35" s="232">
        <f>IF($K35="○",VLOOKUP($AY$7,単価表,21,0),0)</f>
        <v>0</v>
      </c>
      <c r="AJ35" s="241"/>
    </row>
    <row r="36" spans="1:42" ht="21" customHeight="1">
      <c r="A36" s="239"/>
      <c r="B36" s="240"/>
      <c r="C36" s="104" t="s">
        <v>119</v>
      </c>
      <c r="D36" s="104"/>
      <c r="E36" s="104"/>
      <c r="F36" s="104"/>
      <c r="G36" s="104"/>
      <c r="H36" s="104"/>
      <c r="I36" s="104"/>
      <c r="J36" s="104"/>
      <c r="K36" s="247"/>
      <c r="L36" s="248"/>
      <c r="M36" s="229"/>
      <c r="N36" s="249"/>
      <c r="O36" s="230"/>
      <c r="P36" s="267"/>
      <c r="Q36" s="268">
        <f>IF($K36="○",VLOOKUP($AY$9,単価表,27,0),0)</f>
        <v>0</v>
      </c>
      <c r="R36" s="223"/>
      <c r="S36" s="223">
        <f>IF($K36="○",VLOOKUP($AY$9,単価表,27,0),0)</f>
        <v>0</v>
      </c>
      <c r="T36" s="224"/>
      <c r="U36" s="229"/>
      <c r="V36" s="230"/>
      <c r="W36" s="230"/>
      <c r="X36" s="249"/>
      <c r="Y36" s="268">
        <f>IF($K36="○",VLOOKUP($AY$8,単価表,27,0),0)</f>
        <v>0</v>
      </c>
      <c r="Z36" s="223"/>
      <c r="AA36" s="223">
        <f>IF($K36="○",VLOOKUP($AY$8,単価表,27,0),0)</f>
        <v>0</v>
      </c>
      <c r="AB36" s="224"/>
      <c r="AC36" s="229"/>
      <c r="AD36" s="230"/>
      <c r="AE36" s="230"/>
      <c r="AF36" s="249"/>
      <c r="AG36" s="268">
        <f>IF($K36="○",VLOOKUP($AY$7,単価表,27,0),0)</f>
        <v>0</v>
      </c>
      <c r="AH36" s="223"/>
      <c r="AI36" s="223">
        <f>IF($K36="○",VLOOKUP($AY$7,単価表,27,0),0)</f>
        <v>0</v>
      </c>
      <c r="AJ36" s="224"/>
    </row>
    <row r="37" spans="1:42" ht="21" customHeight="1" thickBot="1">
      <c r="A37" s="239"/>
      <c r="B37" s="240"/>
      <c r="C37" s="105" t="s">
        <v>26</v>
      </c>
      <c r="D37" s="106"/>
      <c r="E37" s="106"/>
      <c r="F37" s="106"/>
      <c r="G37" s="107"/>
      <c r="H37" s="106"/>
      <c r="I37" s="106"/>
      <c r="J37" s="106"/>
      <c r="K37" s="245"/>
      <c r="L37" s="246"/>
      <c r="M37" s="235">
        <f>IF($K37="○",VLOOKUP($AY$7,単価表,42,0),0)</f>
        <v>0</v>
      </c>
      <c r="N37" s="237"/>
      <c r="O37" s="236">
        <f>IF($K37="○",VLOOKUP($AY$7,単価表,42,0),0)</f>
        <v>0</v>
      </c>
      <c r="P37" s="262"/>
      <c r="Q37" s="269">
        <f>IF($K37="○",VLOOKUP($AY$7,単価表,42,0),0)</f>
        <v>0</v>
      </c>
      <c r="R37" s="236"/>
      <c r="S37" s="235">
        <f>IF($K37="○",VLOOKUP($AY$7,単価表,42,0),0)</f>
        <v>0</v>
      </c>
      <c r="T37" s="262"/>
      <c r="U37" s="235">
        <f>IF($K37="○",VLOOKUP($AY$7,単価表,42,0),0)</f>
        <v>0</v>
      </c>
      <c r="V37" s="236"/>
      <c r="W37" s="235">
        <f>IF($K37="○",VLOOKUP($AY$7,単価表,42,0),0)</f>
        <v>0</v>
      </c>
      <c r="X37" s="237"/>
      <c r="Y37" s="269">
        <f>IF($K37="○",VLOOKUP($AY$7,単価表,42,0),0)</f>
        <v>0</v>
      </c>
      <c r="Z37" s="236"/>
      <c r="AA37" s="235">
        <f>IF($K37="○",VLOOKUP($AY$7,単価表,42,0),0)</f>
        <v>0</v>
      </c>
      <c r="AB37" s="262"/>
      <c r="AC37" s="235">
        <f>IF($K37="○",VLOOKUP($AY$7,単価表,42,0),0)</f>
        <v>0</v>
      </c>
      <c r="AD37" s="236"/>
      <c r="AE37" s="235">
        <f>IF($K37="○",VLOOKUP($AY$7,単価表,42,0),0)</f>
        <v>0</v>
      </c>
      <c r="AF37" s="237"/>
      <c r="AG37" s="269">
        <f>IF($K37="○",VLOOKUP($AY$7,単価表,42,0),0)</f>
        <v>0</v>
      </c>
      <c r="AH37" s="236"/>
      <c r="AI37" s="235">
        <f>IF($K37="○",VLOOKUP($AY$7,単価表,42,0),0)</f>
        <v>0</v>
      </c>
      <c r="AJ37" s="262"/>
    </row>
    <row r="38" spans="1:42" ht="21" customHeight="1" thickTop="1" thickBot="1">
      <c r="A38" s="239"/>
      <c r="B38" s="240"/>
      <c r="C38" s="69"/>
      <c r="D38" s="69"/>
      <c r="E38" s="69"/>
      <c r="F38" s="69"/>
      <c r="G38" s="70"/>
      <c r="H38" s="69"/>
      <c r="I38" s="69"/>
      <c r="J38" s="70"/>
      <c r="K38" s="251" t="s">
        <v>27</v>
      </c>
      <c r="L38" s="252"/>
      <c r="M38" s="254" t="e">
        <f>SUM(M34:N37)</f>
        <v>#N/A</v>
      </c>
      <c r="N38" s="250"/>
      <c r="O38" s="234" t="e">
        <f>SUM(O34:P37)</f>
        <v>#N/A</v>
      </c>
      <c r="P38" s="253"/>
      <c r="Q38" s="254" t="e">
        <f>SUM(Q34:R37)</f>
        <v>#N/A</v>
      </c>
      <c r="R38" s="234"/>
      <c r="S38" s="234" t="e">
        <f>SUM(S34:T37)</f>
        <v>#N/A</v>
      </c>
      <c r="T38" s="253"/>
      <c r="U38" s="233" t="e">
        <f>SUM(U34:V37)</f>
        <v>#N/A</v>
      </c>
      <c r="V38" s="234"/>
      <c r="W38" s="234" t="e">
        <f>SUM(W34:X37)</f>
        <v>#N/A</v>
      </c>
      <c r="X38" s="250"/>
      <c r="Y38" s="254" t="e">
        <f>SUM(Y34:Z37)</f>
        <v>#N/A</v>
      </c>
      <c r="Z38" s="234"/>
      <c r="AA38" s="234" t="e">
        <f>SUM(AA34:AB37)</f>
        <v>#N/A</v>
      </c>
      <c r="AB38" s="253"/>
      <c r="AC38" s="233" t="e">
        <f>SUM(AC34:AD37)</f>
        <v>#N/A</v>
      </c>
      <c r="AD38" s="234"/>
      <c r="AE38" s="234" t="e">
        <f>SUM(AE34:AF37)</f>
        <v>#N/A</v>
      </c>
      <c r="AF38" s="250"/>
      <c r="AG38" s="254" t="e">
        <f>SUM(AG34:AH37)</f>
        <v>#N/A</v>
      </c>
      <c r="AH38" s="234"/>
      <c r="AI38" s="234" t="e">
        <f>SUM(AI34:AJ37)</f>
        <v>#N/A</v>
      </c>
      <c r="AJ38" s="253"/>
    </row>
    <row r="39" spans="1:42" ht="55.5" customHeight="1">
      <c r="A39" s="239"/>
      <c r="B39" s="291" t="s">
        <v>28</v>
      </c>
      <c r="C39" s="320" t="s">
        <v>212</v>
      </c>
      <c r="D39" s="320"/>
      <c r="E39" s="320"/>
      <c r="F39" s="320"/>
      <c r="G39" s="320"/>
      <c r="H39" s="320"/>
      <c r="I39" s="320"/>
      <c r="J39" s="320"/>
      <c r="K39" s="321"/>
      <c r="L39" s="322"/>
      <c r="M39" s="323">
        <f>-IF($K39="○",IF((M34+M37)*VLOOKUP($AY$9,単価表,53,0)&lt;10,INT((M34+M37)*VLOOKUP($AY$9,単価表,53,0)),ROUNDDOWN((M34+M37)*VLOOKUP($AY$9,単価表,53,0),-1)),0)</f>
        <v>0</v>
      </c>
      <c r="N39" s="324"/>
      <c r="O39" s="244">
        <f>-IF($K39="○",IF((O34+O37)*VLOOKUP($AY$9,単価表,53,0)&lt;10,INT((O34+O37)*VLOOKUP($AY$9,単価表,53,0)),ROUNDDOWN((O34+O37)*VLOOKUP($AY$9,単価表,53,0),-1)),0)</f>
        <v>0</v>
      </c>
      <c r="P39" s="313"/>
      <c r="Q39" s="225">
        <f>-IF($K39="○",IF((Q34+Q37)*VLOOKUP($AY$9,単価表,53,0)&lt;10,INT((Q34+Q37)*VLOOKUP($AY$9,単価表,53,0)),ROUNDDOWN((Q34+Q37)*VLOOKUP($AY$9,単価表,53,0),-1)),0)</f>
        <v>0</v>
      </c>
      <c r="R39" s="226"/>
      <c r="S39" s="227">
        <f>-IF($K39="○",IF((S34+S37)*VLOOKUP($AY$9,単価表,53,0)&lt;10,INT((S34+S37)*VLOOKUP($AY$9,単価表,53,0)),ROUNDDOWN((S34+S37)*VLOOKUP($AY$9,単価表,53,0),-1)),0)</f>
        <v>0</v>
      </c>
      <c r="T39" s="228"/>
      <c r="U39" s="225">
        <f>-IF($K39="○",IF((U34+U37)*VLOOKUP($AY$9,単価表,53,0)&lt;10,INT((U34+U37)*VLOOKUP($AY$9,単価表,53,0)),ROUNDDOWN((U34+U37)*VLOOKUP($AY$9,単価表,53,0),-1)),0)</f>
        <v>0</v>
      </c>
      <c r="V39" s="226"/>
      <c r="W39" s="227">
        <f>-IF($K39="○",IF((W34+W37)*VLOOKUP($AY$9,単価表,53,0)&lt;10,INT((W34+W37)*VLOOKUP($AY$9,単価表,53,0)),ROUNDDOWN((W34+W37)*VLOOKUP($AY$9,単価表,53,0),-1)),0)</f>
        <v>0</v>
      </c>
      <c r="X39" s="228"/>
      <c r="Y39" s="225">
        <f>-IF($K39="○",IF((Y34+Y37)*VLOOKUP($AY$9,単価表,53,0)&lt;10,INT((Y34+Y37)*VLOOKUP($AY$9,単価表,53,0)),ROUNDDOWN((Y34+Y37)*VLOOKUP($AY$9,単価表,53,0),-1)),0)</f>
        <v>0</v>
      </c>
      <c r="Z39" s="226"/>
      <c r="AA39" s="227">
        <f>-IF($K39="○",IF((AA34+AA37)*VLOOKUP($AY$9,単価表,53,0)&lt;10,INT((AA34+AA37)*VLOOKUP($AY$9,単価表,53,0)),ROUNDDOWN((AA34+AA37)*VLOOKUP($AY$9,単価表,53,0),-1)),0)</f>
        <v>0</v>
      </c>
      <c r="AB39" s="228"/>
      <c r="AC39" s="225">
        <f>-IF($K39="○",IF((AC34+AC37)*VLOOKUP($AY$9,単価表,53,0)&lt;10,INT((AC34+AC37)*VLOOKUP($AY$9,単価表,53,0)),ROUNDDOWN((AC34+AC37)*VLOOKUP($AY$9,単価表,53,0),-1)),0)</f>
        <v>0</v>
      </c>
      <c r="AD39" s="226"/>
      <c r="AE39" s="227">
        <f>-IF($K39="○",IF((AE34+AE37)*VLOOKUP($AY$9,単価表,53,0)&lt;10,INT((AE34+AE37)*VLOOKUP($AY$9,単価表,53,0)),ROUNDDOWN((AE34+AE37)*VLOOKUP($AY$9,単価表,53,0),-1)),0)</f>
        <v>0</v>
      </c>
      <c r="AF39" s="228"/>
      <c r="AG39" s="225">
        <f>-IF($K39="○",IF((AG34+AG37)*VLOOKUP($AY$9,単価表,53,0)&lt;10,INT((AG34+AG37)*VLOOKUP($AY$9,単価表,53,0)),ROUNDDOWN((AG34+AG37)*VLOOKUP($AY$9,単価表,53,0),-1)),0)</f>
        <v>0</v>
      </c>
      <c r="AH39" s="226"/>
      <c r="AI39" s="227">
        <f>-IF($K39="○",IF((AI34+AI37)*VLOOKUP($AY$9,単価表,53,0)&lt;10,INT((AI34+AI37)*VLOOKUP($AY$9,単価表,53,0)),ROUNDDOWN((AI34+AI37)*VLOOKUP($AY$9,単価表,53,0),-1)),0)</f>
        <v>0</v>
      </c>
      <c r="AJ39" s="313"/>
      <c r="AM39" s="54" t="s">
        <v>213</v>
      </c>
    </row>
    <row r="40" spans="1:42" ht="61.5" customHeight="1">
      <c r="A40" s="239"/>
      <c r="B40" s="292"/>
      <c r="C40" s="320" t="s">
        <v>188</v>
      </c>
      <c r="D40" s="320"/>
      <c r="E40" s="320"/>
      <c r="F40" s="320"/>
      <c r="G40" s="320"/>
      <c r="H40" s="320"/>
      <c r="I40" s="320"/>
      <c r="J40" s="320"/>
      <c r="K40" s="247"/>
      <c r="L40" s="248"/>
      <c r="M40" s="255">
        <f>-IF($K40="○",VLOOKUP($AY$7,単価表,57,0),0)</f>
        <v>0</v>
      </c>
      <c r="N40" s="256"/>
      <c r="O40" s="244">
        <f>-IF($K40="○",VLOOKUP($AY$7,単価表,57,0),0)</f>
        <v>0</v>
      </c>
      <c r="P40" s="313"/>
      <c r="Q40" s="243">
        <f>-IF($K40="○",VLOOKUP($AY$7,単価表,57,0),0)</f>
        <v>0</v>
      </c>
      <c r="R40" s="244"/>
      <c r="S40" s="227">
        <f>-IF($K40="○",VLOOKUP($AY$7,単価表,57,0),0)</f>
        <v>0</v>
      </c>
      <c r="T40" s="228"/>
      <c r="U40" s="243">
        <f>-IF($K40="○",VLOOKUP($AY$7,単価表,57,0),0)</f>
        <v>0</v>
      </c>
      <c r="V40" s="244"/>
      <c r="W40" s="227">
        <f>-IF($K40="○",VLOOKUP($AY$7,単価表,57,0),0)</f>
        <v>0</v>
      </c>
      <c r="X40" s="228"/>
      <c r="Y40" s="243">
        <f>-IF($K40="○",VLOOKUP($AY$7,単価表,57,0),0)</f>
        <v>0</v>
      </c>
      <c r="Z40" s="244"/>
      <c r="AA40" s="227">
        <f>-IF($K40="○",VLOOKUP($AY$7,単価表,57,0),0)</f>
        <v>0</v>
      </c>
      <c r="AB40" s="228"/>
      <c r="AC40" s="243">
        <f>-IF($K40="○",VLOOKUP($AY$7,単価表,57,0),0)</f>
        <v>0</v>
      </c>
      <c r="AD40" s="244"/>
      <c r="AE40" s="227">
        <f>-IF($K40="○",VLOOKUP($AY$7,単価表,57,0),0)</f>
        <v>0</v>
      </c>
      <c r="AF40" s="228"/>
      <c r="AG40" s="243">
        <f>-IF($K40="○",VLOOKUP($AY$7,単価表,57,0),0)</f>
        <v>0</v>
      </c>
      <c r="AH40" s="244"/>
      <c r="AI40" s="227">
        <f>-IF($K40="○",VLOOKUP($AY$7,単価表,57,0),0)</f>
        <v>0</v>
      </c>
      <c r="AJ40" s="313"/>
      <c r="AM40" s="68" t="s">
        <v>211</v>
      </c>
    </row>
    <row r="41" spans="1:42" ht="27.75" customHeight="1">
      <c r="A41" s="239"/>
      <c r="B41" s="292"/>
      <c r="C41" s="325" t="s">
        <v>189</v>
      </c>
      <c r="D41" s="326"/>
      <c r="E41" s="326"/>
      <c r="F41" s="326"/>
      <c r="G41" s="326"/>
      <c r="H41" s="326"/>
      <c r="I41" s="326"/>
      <c r="J41" s="326"/>
      <c r="K41" s="327"/>
      <c r="L41" s="328"/>
      <c r="M41" s="255">
        <f>-IF($K$41="1日",IF((M34+M36+M37)*VLOOKUP($AY$9,単価表,59,0)&lt;10,INT((M34+M36+M37)*VLOOKUP($AY$9,単価表,59,0)),ROUNDDOWN((M34+M36+M37)*VLOOKUP($AY$9,単価表,59,0),-1)),IF($K$41="2日",IF((M34+M36+M37)*VLOOKUP($AY$9,単価表,60,0)&lt;10,INT((M34+M36+M37)*VLOOKUP($AY$9,単価表,60,0)),ROUNDDOWN((M34+M36+M37)*VLOOKUP($AY$9,単価表,60,0),-1)),IF($K$41="3日以上",IF((M34+M36+M37)*VLOOKUP($AY$9,単価表,61,0)&lt;10,INT((M34+M36+M37)*VLOOKUP($AY$9,単価表,61,0)),ROUNDDOWN((M34+M36+M37)*VLOOKUP($AY$9,単価表,61,0),-1)),IF($K$41="全て",IF((M34+M36+M37)*VLOOKUP($AY$9,単価表,62,0)&lt;10,INT((M34+M36+M37)*VLOOKUP($AY$9,単価表,62,0)),ROUNDDOWN((M34+M36+M37)*VLOOKUP($AY$9,単価表,62,0),-1)),0))))</f>
        <v>0</v>
      </c>
      <c r="N41" s="256"/>
      <c r="O41" s="293">
        <f>-IF($K$41="1日",IF((O34+O36+O37)*VLOOKUP($AY$9,単価表,59,0)&lt;10,INT((O34+O36+O37)*VLOOKUP($AY$9,単価表,59,0)),ROUNDDOWN((O34+O36+O37)*VLOOKUP($AY$9,単価表,59,0),-1)),IF($K$41="2日",IF((O34+O36+O37)*VLOOKUP($AY$9,単価表,60,0)&lt;10,INT((O34+O36+O37)*VLOOKUP($AY$9,単価表,60,0)),ROUNDDOWN((O34+O36+O37)*VLOOKUP($AY$9,単価表,60,0),-1)),IF($K$41="3日以上",IF((O34+O36+O37)*VLOOKUP($AY$9,単価表,61,0)&lt;10,INT((O34+O36+O37)*VLOOKUP($AY$9,単価表,61,0)),ROUNDDOWN((O34+O36+O37)*VLOOKUP($AY$9,単価表,61,0),-1)),IF($K$41="全て",IF((O34+O36+O37)*VLOOKUP($AY$9,単価表,62,0)&lt;10,INT((O34+O36+O37)*VLOOKUP($AY$9,単価表,62,0)),ROUNDDOWN((O34+O36+O37)*VLOOKUP($AY$9,単価表,62,0),-1)),0))))</f>
        <v>0</v>
      </c>
      <c r="P41" s="294"/>
      <c r="Q41" s="295">
        <f>-IF($K$41="1日",IF((Q34+Q36+Q37)*VLOOKUP($AY$9,単価表,59,0)&lt;10,INT((Q34+Q36+Q37)*VLOOKUP($AY$9,単価表,59,0)),ROUNDDOWN((Q34+Q36+Q37)*VLOOKUP($AY$9,単価表,59,0),-1)),IF($K$41="2日",IF((Q34+Q36+Q37)*VLOOKUP($AY$9,単価表,60,0)&lt;10,INT((Q34+Q36+Q37)*VLOOKUP($AY$9,単価表,60,0)),ROUNDDOWN((Q34+Q36+Q37)*VLOOKUP($AY$9,単価表,60,0),-1)),IF($K$41="3日以上",IF((Q34+Q36+Q37)*VLOOKUP($AY$9,単価表,61,0)&lt;10,INT((Q34+Q36+Q37)*VLOOKUP($AY$9,単価表,61,0)),ROUNDDOWN((Q34+Q36+Q37)*VLOOKUP($AY$9,単価表,61,0),-1)),IF($K$41="全て",IF((Q34+Q36+Q37)*VLOOKUP($AY$9,単価表,62,0)&lt;10,INT((Q34+Q36+Q37)*VLOOKUP($AY$9,単価表,62,0)),ROUNDDOWN((Q34+Q36+Q37)*VLOOKUP($AY$9,単価表,62,0),-1)),0))))</f>
        <v>0</v>
      </c>
      <c r="R41" s="293"/>
      <c r="S41" s="285">
        <f>-IF($K$41="1日",IF((S34+S36+S37)*VLOOKUP($AY$9,単価表,59,0)&lt;10,INT((S34+S36+S37)*VLOOKUP($AY$9,単価表,59,0)),ROUNDDOWN((S34+S36+S37)*VLOOKUP($AY$9,単価表,59,0),-1)),IF($K$41="2日",IF((S34+S36+S37)*VLOOKUP($AY$9,単価表,60,0)&lt;10,INT((S34+S36+S37)*VLOOKUP($AY$9,単価表,60,0)),ROUNDDOWN((S34+S36+S37)*VLOOKUP($AY$9,単価表,60,0),-1)),IF($K$41="3日以上",IF((S34+S36+S37)*VLOOKUP($AY$9,単価表,61,0)&lt;10,INT((S34+S36+S37)*VLOOKUP($AY$9,単価表,61,0)),ROUNDDOWN((S34+S36+S37)*VLOOKUP($AY$9,単価表,61,0),-1)),IF($K$41="全て",IF((S34+S36+S37)*VLOOKUP($AY$9,単価表,62,0)&lt;10,INT((S34+S36+S37)*VLOOKUP($AY$9,単価表,62,0)),ROUNDDOWN((S34+S36+S37)*VLOOKUP($AY$9,単価表,62,0),-1)),0))))</f>
        <v>0</v>
      </c>
      <c r="T41" s="256"/>
      <c r="U41" s="295">
        <f>-IF($K$41="1日",IF((U34+U36+U37)*VLOOKUP($AY$9,単価表,59,0)&lt;10,INT((U34+U36+U37)*VLOOKUP($AY$9,単価表,59,0)),ROUNDDOWN((U34+U36+U37)*VLOOKUP($AY$9,単価表,59,0),-1)),IF($K$41="2日",IF((U34+U36+U37)*VLOOKUP($AY$9,単価表,60,0)&lt;10,INT((U34+U36+U37)*VLOOKUP($AY$9,単価表,60,0)),ROUNDDOWN((U34+U36+U37)*VLOOKUP($AY$9,単価表,60,0),-1)),IF($K$41="3日以上",IF((U34+U36+U37)*VLOOKUP($AY$9,単価表,61,0)&lt;10,INT((U34+U36+U37)*VLOOKUP($AY$9,単価表,61,0)),ROUNDDOWN((U34+U36+U37)*VLOOKUP($AY$9,単価表,61,0),-1)),IF($K$41="全て",IF((U34+U36+U37)*VLOOKUP($AY$9,単価表,62,0)&lt;10,INT((U34+U36+U37)*VLOOKUP($AY$9,単価表,62,0)),ROUNDDOWN((U34+U36+U37)*VLOOKUP($AY$9,単価表,62,0),-1)),0))))</f>
        <v>0</v>
      </c>
      <c r="V41" s="293"/>
      <c r="W41" s="285">
        <f>-IF($K$41="1日",IF((W34+W36+W37)*VLOOKUP($AY$9,単価表,59,0)&lt;10,INT((W34+W36+W37)*VLOOKUP($AY$9,単価表,59,0)),ROUNDDOWN((W34+W36+W37)*VLOOKUP($AY$9,単価表,59,0),-1)),IF($K$41="2日",IF((W34+W36+W37)*VLOOKUP($AY$9,単価表,60,0)&lt;10,INT((W34+W36+W37)*VLOOKUP($AY$9,単価表,60,0)),ROUNDDOWN((W34+W36+W37)*VLOOKUP($AY$9,単価表,60,0),-1)),IF($K$41="3日以上",IF((W34+W36+W37)*VLOOKUP($AY$9,単価表,61,0)&lt;10,INT((W34+W36+W37)*VLOOKUP($AY$9,単価表,61,0)),ROUNDDOWN((W34+W36+W37)*VLOOKUP($AY$9,単価表,61,0),-1)),IF($K$41="全て",IF((W34+W36+W37)*VLOOKUP($AY$9,単価表,62,0)&lt;10,INT((W34+W36+W37)*VLOOKUP($AY$9,単価表,62,0)),ROUNDDOWN((W34+W36+W37)*VLOOKUP($AY$9,単価表,62,0),-1)),0))))</f>
        <v>0</v>
      </c>
      <c r="X41" s="256"/>
      <c r="Y41" s="295">
        <f>-IF($K$41="1日",IF((Y34+Y36+Y37)*VLOOKUP($AY$9,単価表,59,0)&lt;10,INT((Y34+Y36+Y37)*VLOOKUP($AY$9,単価表,59,0)),ROUNDDOWN((Y34+Y36+Y37)*VLOOKUP($AY$9,単価表,59,0),-1)),IF($K$41="2日",IF((Y34+Y36+Y37)*VLOOKUP($AY$9,単価表,60,0)&lt;10,INT((Y34+Y36+Y37)*VLOOKUP($AY$9,単価表,60,0)),ROUNDDOWN((Y34+Y36+Y37)*VLOOKUP($AY$9,単価表,60,0),-1)),IF($K$41="3日以上",IF((Y34+Y36+Y37)*VLOOKUP($AY$9,単価表,61,0)&lt;10,INT((Y34+Y36+Y37)*VLOOKUP($AY$9,単価表,61,0)),ROUNDDOWN((Y34+Y36+Y37)*VLOOKUP($AY$9,単価表,61,0),-1)),IF($K$41="全て",IF((Y34+Y36+Y37)*VLOOKUP($AY$9,単価表,62,0)&lt;10,INT((Y34+Y36+Y37)*VLOOKUP($AY$9,単価表,62,0)),ROUNDDOWN((Y34+Y36+Y37)*VLOOKUP($AY$9,単価表,62,0),-1)),0))))</f>
        <v>0</v>
      </c>
      <c r="Z41" s="293"/>
      <c r="AA41" s="285">
        <f>-IF($K$41="1日",IF((AA34+AA36+AA37)*VLOOKUP($AY$9,単価表,59,0)&lt;10,INT((AA34+AA36+AA37)*VLOOKUP($AY$9,単価表,59,0)),ROUNDDOWN((AA34+AA36+AA37)*VLOOKUP($AY$9,単価表,59,0),-1)),IF($K$41="2日",IF((AA34+AA36+AA37)*VLOOKUP($AY$9,単価表,60,0)&lt;10,INT((AA34+AA36+AA37)*VLOOKUP($AY$9,単価表,60,0)),ROUNDDOWN((AA34+AA36+AA37)*VLOOKUP($AY$9,単価表,60,0),-1)),IF($K$41="3日以上",IF((AA34+AA36+AA37)*VLOOKUP($AY$9,単価表,61,0)&lt;10,INT((AA34+AA36+AA37)*VLOOKUP($AY$9,単価表,61,0)),ROUNDDOWN((AA34+AA36+AA37)*VLOOKUP($AY$9,単価表,61,0),-1)),IF($K$41="全て",IF((AA34+AA36+AA37)*VLOOKUP($AY$9,単価表,62,0)&lt;10,INT((AA34+AA36+AA37)*VLOOKUP($AY$9,単価表,62,0)),ROUNDDOWN((AA34+AA36+AA37)*VLOOKUP($AY$9,単価表,62,0),-1)),0))))</f>
        <v>0</v>
      </c>
      <c r="AB41" s="294"/>
      <c r="AC41" s="285">
        <f>-IF($K$41="1日",IF((AC34+AC36+AC37)*VLOOKUP($AY$9,単価表,59,0)&lt;10,INT((AC34+AC36+AC37)*VLOOKUP($AY$9,単価表,59,0)),ROUNDDOWN((AC34+AC36+AC37)*VLOOKUP($AY$9,単価表,59,0),-1)),IF($K$41="2日",IF((AC34+AC36+AC37)*VLOOKUP($AY$9,単価表,60,0)&lt;10,INT((AC34+AC36+AC37)*VLOOKUP($AY$9,単価表,60,0)),ROUNDDOWN((AC34+AC36+AC37)*VLOOKUP($AY$9,単価表,60,0),-1)),IF($K$41="3日以上",IF((AC34+AC36+AC37)*VLOOKUP($AY$9,単価表,61,0)&lt;10,INT((AC34+AC36+AC37)*VLOOKUP($AY$9,単価表,61,0)),ROUNDDOWN((AC34+AC36+AC37)*VLOOKUP($AY$9,単価表,61,0),-1)),IF($K$41="全て",IF((AC34+AC36+AC37)*VLOOKUP($AY$9,単価表,62,0)&lt;10,INT((AC34+AC36+AC37)*VLOOKUP($AY$9,単価表,62,0)),ROUNDDOWN((AC34+AC36+AC37)*VLOOKUP($AY$9,単価表,62,0),-1)),0))))</f>
        <v>0</v>
      </c>
      <c r="AD41" s="256"/>
      <c r="AE41" s="293">
        <f>-IF($K$41="1日",IF((AE34+AE36+AE37)*VLOOKUP($AY$9,単価表,59,0)&lt;10,INT((AE34+AE36+AE37)*VLOOKUP($AY$9,単価表,59,0)),ROUNDDOWN((AE34+AE36+AE37)*VLOOKUP($AY$9,単価表,59,0),-1)),IF($K$41="2日",IF((AE34+AE36+AE37)*VLOOKUP($AY$9,単価表,60,0)&lt;10,INT((AE34+AE36+AE37)*VLOOKUP($AY$9,単価表,60,0)),ROUNDDOWN((AE34+AE36+AE37)*VLOOKUP($AY$9,単価表,60,0),-1)),IF($K$41="3日以上",IF((AE34+AE36+AE37)*VLOOKUP($AY$9,単価表,61,0)&lt;10,INT((AE34+AE36+AE37)*VLOOKUP($AY$9,単価表,61,0)),ROUNDDOWN((AE34+AE36+AE37)*VLOOKUP($AY$9,単価表,61,0),-1)),IF($K$41="全て",IF((AE34+AE36+AE37)*VLOOKUP($AY$9,単価表,62,0)&lt;10,INT((AE34+AE36+AE37)*VLOOKUP($AY$9,単価表,62,0)),ROUNDDOWN((AE34+AE36+AE37)*VLOOKUP($AY$9,単価表,62,0),-1)),0))))</f>
        <v>0</v>
      </c>
      <c r="AF41" s="294"/>
      <c r="AG41" s="295">
        <f>-IF($K$41="1日",IF((AG34+AG36+AG37)*VLOOKUP($AY$9,単価表,59,0)&lt;10,INT((AG34+AG36+AG37)*VLOOKUP($AY$9,単価表,59,0)),ROUNDDOWN((AG34+AG36+AG37)*VLOOKUP($AY$9,単価表,59,0),-1)),IF($K$41="2日",IF((AG34+AG36+AG37)*VLOOKUP($AY$9,単価表,60,0)&lt;10,INT((AG34+AG36+AG37)*VLOOKUP($AY$9,単価表,60,0)),ROUNDDOWN((AG34+AG36+AG37)*VLOOKUP($AY$9,単価表,60,0),-1)),IF($K$41="3日以上",IF((AG34+AG36+AG37)*VLOOKUP($AY$9,単価表,61,0)&lt;10,INT((AG34+AG36+AG37)*VLOOKUP($AY$9,単価表,61,0)),ROUNDDOWN((AG34+AG36+AG37)*VLOOKUP($AY$9,単価表,61,0),-1)),IF($K$41="全て",IF((AG34+AG36+AG37)*VLOOKUP($AY$9,単価表,62,0)&lt;10,INT((AG34+AG36+AG37)*VLOOKUP($AY$9,単価表,62,0)),ROUNDDOWN((AG34+AG36+AG37)*VLOOKUP($AY$9,単価表,62,0),-1)),0))))</f>
        <v>0</v>
      </c>
      <c r="AH41" s="293"/>
      <c r="AI41" s="285">
        <f>-IF($K$41="1日",IF((AI34+AI36+AI37)*VLOOKUP($AY$9,単価表,59,0)&lt;10,INT((AI34+AI36+AI37)*VLOOKUP($AY$9,単価表,59,0)),ROUNDDOWN((AI34+AI36+AI37)*VLOOKUP($AY$9,単価表,59,0),-1)),IF($K$41="2日",IF((AI34+AI36+AI37)*VLOOKUP($AY$9,単価表,60,0)&lt;10,INT((AI34+AI36+AI37)*VLOOKUP($AY$9,単価表,60,0)),ROUNDDOWN((AI34+AI36+AI37)*VLOOKUP($AY$9,単価表,60,0),-1)),IF($K$41="3日以上",IF((AI34+AI36+AI37)*VLOOKUP($AY$9,単価表,61,0)&lt;10,INT((AI34+AI36+AI37)*VLOOKUP($AY$9,単価表,61,0)),ROUNDDOWN((AI34+AI36+AI37)*VLOOKUP($AY$9,単価表,61,0),-1)),IF($K$41="全て",IF((AI34+AI36+AI37)*VLOOKUP($AY$9,単価表,62,0)&lt;10,INT((AI34+AI36+AI37)*VLOOKUP($AY$9,単価表,62,0)),ROUNDDOWN((AI34+AI36+AI37)*VLOOKUP($AY$9,単価表,62,0),-1)),0))))</f>
        <v>0</v>
      </c>
      <c r="AJ41" s="256"/>
      <c r="AK41" s="136"/>
      <c r="AM41" s="54" t="s">
        <v>223</v>
      </c>
    </row>
    <row r="42" spans="1:42" ht="21" customHeight="1" thickBot="1">
      <c r="A42" s="239"/>
      <c r="B42" s="292"/>
      <c r="C42" s="315" t="s">
        <v>192</v>
      </c>
      <c r="D42" s="251"/>
      <c r="E42" s="251"/>
      <c r="F42" s="251"/>
      <c r="G42" s="251"/>
      <c r="H42" s="251"/>
      <c r="I42" s="251"/>
      <c r="J42" s="251"/>
      <c r="K42" s="251"/>
      <c r="L42" s="251"/>
      <c r="M42" s="275">
        <f>SUM(M39:N41)</f>
        <v>0</v>
      </c>
      <c r="N42" s="276"/>
      <c r="O42" s="276">
        <f>SUM(O39:P41)</f>
        <v>0</v>
      </c>
      <c r="P42" s="277"/>
      <c r="Q42" s="275">
        <f>SUM(Q39:R41)</f>
        <v>0</v>
      </c>
      <c r="R42" s="276"/>
      <c r="S42" s="276">
        <f>SUM(S39:T41)</f>
        <v>0</v>
      </c>
      <c r="T42" s="278"/>
      <c r="U42" s="286">
        <f>SUM(U39:V41)</f>
        <v>0</v>
      </c>
      <c r="V42" s="276"/>
      <c r="W42" s="276">
        <f>SUM(W39:X41)</f>
        <v>0</v>
      </c>
      <c r="X42" s="277"/>
      <c r="Y42" s="275">
        <f>SUM(Y39:Z41)</f>
        <v>0</v>
      </c>
      <c r="Z42" s="276"/>
      <c r="AA42" s="276">
        <f>SUM(AA39:AB41)</f>
        <v>0</v>
      </c>
      <c r="AB42" s="278"/>
      <c r="AC42" s="286">
        <f>SUM(AC39:AD41)</f>
        <v>0</v>
      </c>
      <c r="AD42" s="276"/>
      <c r="AE42" s="276">
        <f>SUM(AE39:AF41)</f>
        <v>0</v>
      </c>
      <c r="AF42" s="277"/>
      <c r="AG42" s="275">
        <f>SUM(AG39:AH41)</f>
        <v>0</v>
      </c>
      <c r="AH42" s="276"/>
      <c r="AI42" s="276">
        <f>SUM(AI39:AJ41)</f>
        <v>0</v>
      </c>
      <c r="AJ42" s="278"/>
      <c r="AM42" s="68" t="s">
        <v>190</v>
      </c>
    </row>
    <row r="43" spans="1:42" ht="21.75" customHeight="1" thickBot="1">
      <c r="A43" s="239"/>
      <c r="B43" s="292"/>
      <c r="C43" s="72" t="s">
        <v>193</v>
      </c>
      <c r="D43" s="73"/>
      <c r="E43" s="73"/>
      <c r="F43" s="73"/>
      <c r="G43" s="74"/>
      <c r="H43" s="73"/>
      <c r="I43" s="73"/>
      <c r="J43" s="73"/>
      <c r="K43" s="316"/>
      <c r="L43" s="317"/>
      <c r="M43" s="279">
        <f>IF($K43="配置",IF(AP45/SUM(M33:AJ33)&lt;10,INT(AP45/SUM(M33:AJ33)),ROUNDDOWN(AP45/SUM(M33:AJ33),-1)),IF($K43="兼務",IF(AP46/SUM(M33:AJ33)&lt;10,INT(AP46/SUM(M33:AJ33)),ROUNDDOWN(AP46/SUM(M33:AJ33),-1)),0))</f>
        <v>0</v>
      </c>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1"/>
      <c r="AM43" s="54" t="s">
        <v>191</v>
      </c>
    </row>
    <row r="44" spans="1:42" ht="21.75" customHeight="1" thickTop="1">
      <c r="A44" s="239"/>
      <c r="B44" s="292"/>
      <c r="C44" s="75"/>
      <c r="D44" s="69"/>
      <c r="E44" s="69"/>
      <c r="F44" s="69"/>
      <c r="G44" s="70"/>
      <c r="H44" s="69"/>
      <c r="I44" s="69"/>
      <c r="J44" s="69"/>
      <c r="K44" s="318" t="s">
        <v>194</v>
      </c>
      <c r="L44" s="319"/>
      <c r="M44" s="282">
        <f>SUM(M43)</f>
        <v>0</v>
      </c>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4"/>
      <c r="AP44" s="71"/>
    </row>
    <row r="45" spans="1:42" ht="21" customHeight="1">
      <c r="A45" s="287" t="s">
        <v>198</v>
      </c>
      <c r="B45" s="288"/>
      <c r="C45" s="288"/>
      <c r="D45" s="288"/>
      <c r="E45" s="288"/>
      <c r="F45" s="288"/>
      <c r="G45" s="288"/>
      <c r="H45" s="288"/>
      <c r="I45" s="288"/>
      <c r="J45" s="288"/>
      <c r="K45" s="288"/>
      <c r="L45" s="53" t="s">
        <v>199</v>
      </c>
      <c r="M45" s="289" t="e">
        <f>M38+M42+$M$44</f>
        <v>#N/A</v>
      </c>
      <c r="N45" s="273"/>
      <c r="O45" s="273" t="e">
        <f>O38+O42+$M$44</f>
        <v>#N/A</v>
      </c>
      <c r="P45" s="290"/>
      <c r="Q45" s="289" t="e">
        <f>Q38+Q42+$M$44</f>
        <v>#N/A</v>
      </c>
      <c r="R45" s="273"/>
      <c r="S45" s="273" t="e">
        <f>S38+S42+$M$44</f>
        <v>#N/A</v>
      </c>
      <c r="T45" s="290"/>
      <c r="U45" s="289" t="e">
        <f>U38+U42+$M$44</f>
        <v>#N/A</v>
      </c>
      <c r="V45" s="273"/>
      <c r="W45" s="273" t="e">
        <f>W38+W42+$M$44</f>
        <v>#N/A</v>
      </c>
      <c r="X45" s="274"/>
      <c r="Y45" s="272" t="e">
        <f>Y38+Y42+$M$44</f>
        <v>#N/A</v>
      </c>
      <c r="Z45" s="273"/>
      <c r="AA45" s="273" t="e">
        <f>AA38+AA42+$M$44</f>
        <v>#N/A</v>
      </c>
      <c r="AB45" s="274"/>
      <c r="AC45" s="272" t="e">
        <f>AC38+AC42+$M$44</f>
        <v>#N/A</v>
      </c>
      <c r="AD45" s="273"/>
      <c r="AE45" s="273" t="e">
        <f>AE38+AE42+$M$44</f>
        <v>#N/A</v>
      </c>
      <c r="AF45" s="274"/>
      <c r="AG45" s="272" t="e">
        <f>AG38+AG42+$M$44</f>
        <v>#N/A</v>
      </c>
      <c r="AH45" s="273"/>
      <c r="AI45" s="273" t="e">
        <f>AI38+AI42+$M$44</f>
        <v>#N/A</v>
      </c>
      <c r="AJ45" s="274"/>
      <c r="AN45" s="54" t="s">
        <v>195</v>
      </c>
      <c r="AO45" s="76" t="s">
        <v>196</v>
      </c>
      <c r="AP45" s="134">
        <f>'保育単価表（Ｂ型）②'!K18</f>
        <v>760</v>
      </c>
    </row>
    <row r="46" spans="1:42" ht="21" customHeight="1">
      <c r="A46" s="306" t="s">
        <v>200</v>
      </c>
      <c r="B46" s="307"/>
      <c r="C46" s="307"/>
      <c r="D46" s="307"/>
      <c r="E46" s="307"/>
      <c r="F46" s="307"/>
      <c r="G46" s="307"/>
      <c r="H46" s="307"/>
      <c r="I46" s="307"/>
      <c r="J46" s="307"/>
      <c r="K46" s="307"/>
      <c r="L46" s="307"/>
      <c r="M46" s="302" t="e">
        <f>M45*M33</f>
        <v>#N/A</v>
      </c>
      <c r="N46" s="303"/>
      <c r="O46" s="303" t="e">
        <f>O45*O33</f>
        <v>#N/A</v>
      </c>
      <c r="P46" s="308"/>
      <c r="Q46" s="302" t="e">
        <f>Q45*Q33</f>
        <v>#N/A</v>
      </c>
      <c r="R46" s="303"/>
      <c r="S46" s="303" t="e">
        <f>S45*S33</f>
        <v>#N/A</v>
      </c>
      <c r="T46" s="308"/>
      <c r="U46" s="302" t="e">
        <f>U45*U33</f>
        <v>#N/A</v>
      </c>
      <c r="V46" s="303"/>
      <c r="W46" s="303" t="e">
        <f>W45*W33</f>
        <v>#N/A</v>
      </c>
      <c r="X46" s="304"/>
      <c r="Y46" s="305" t="e">
        <f>Y45*Y33</f>
        <v>#N/A</v>
      </c>
      <c r="Z46" s="303"/>
      <c r="AA46" s="303" t="e">
        <f>AA45*AA33</f>
        <v>#N/A</v>
      </c>
      <c r="AB46" s="304"/>
      <c r="AC46" s="305" t="e">
        <f>AC45*AC33</f>
        <v>#N/A</v>
      </c>
      <c r="AD46" s="303"/>
      <c r="AE46" s="303" t="e">
        <f>AE45*AE33</f>
        <v>#N/A</v>
      </c>
      <c r="AF46" s="304"/>
      <c r="AG46" s="305" t="e">
        <f>AG45*AG33</f>
        <v>#N/A</v>
      </c>
      <c r="AH46" s="303"/>
      <c r="AI46" s="303" t="e">
        <f>AI45*AI33</f>
        <v>#N/A</v>
      </c>
      <c r="AJ46" s="304"/>
      <c r="AO46" s="76" t="s">
        <v>197</v>
      </c>
      <c r="AP46" s="134">
        <f>'保育単価表（Ｂ型）②'!K21</f>
        <v>500</v>
      </c>
    </row>
    <row r="47" spans="1:42" ht="21" customHeight="1">
      <c r="A47" s="296" t="s">
        <v>29</v>
      </c>
      <c r="B47" s="297"/>
      <c r="C47" s="297"/>
      <c r="D47" s="297"/>
      <c r="E47" s="297"/>
      <c r="F47" s="297"/>
      <c r="G47" s="297"/>
      <c r="H47" s="297"/>
      <c r="I47" s="297"/>
      <c r="J47" s="297"/>
      <c r="K47" s="297"/>
      <c r="L47" s="298"/>
      <c r="M47" s="299" t="e">
        <f>M48+M49</f>
        <v>#N/A</v>
      </c>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1"/>
      <c r="AP47" s="134"/>
    </row>
    <row r="48" spans="1:42" ht="21" customHeight="1">
      <c r="A48" s="7"/>
      <c r="B48" s="306" t="s">
        <v>13</v>
      </c>
      <c r="C48" s="307"/>
      <c r="D48" s="307"/>
      <c r="E48" s="307"/>
      <c r="F48" s="307"/>
      <c r="G48" s="307"/>
      <c r="H48" s="307"/>
      <c r="I48" s="307"/>
      <c r="J48" s="307"/>
      <c r="K48" s="307"/>
      <c r="L48" s="309"/>
      <c r="M48" s="310" t="e">
        <f>SUM(M46:AJ46)*M21*G21</f>
        <v>#N/A</v>
      </c>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2"/>
    </row>
    <row r="49" spans="1:37" ht="21" customHeight="1">
      <c r="A49" s="109"/>
      <c r="B49" s="296" t="s">
        <v>30</v>
      </c>
      <c r="C49" s="297"/>
      <c r="D49" s="297"/>
      <c r="E49" s="297"/>
      <c r="F49" s="297"/>
      <c r="G49" s="297"/>
      <c r="H49" s="297"/>
      <c r="I49" s="297"/>
      <c r="J49" s="297"/>
      <c r="K49" s="297"/>
      <c r="L49" s="298"/>
      <c r="M49" s="299" t="e">
        <f>SUM(M46:AJ46)*G21*S21</f>
        <v>#N/A</v>
      </c>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1"/>
    </row>
    <row r="50" spans="1:37" s="77" customFormat="1" ht="21" customHeight="1">
      <c r="A50" s="110"/>
      <c r="B50" s="111"/>
      <c r="C50" s="167" t="s">
        <v>210</v>
      </c>
      <c r="D50" s="168"/>
      <c r="E50" s="168"/>
      <c r="F50" s="168"/>
      <c r="G50" s="168"/>
      <c r="H50" s="168"/>
      <c r="I50" s="168"/>
      <c r="J50" s="168"/>
      <c r="K50" s="168"/>
      <c r="L50" s="169"/>
      <c r="M50" s="370" t="e">
        <f>SUM(M46:AJ46)*G21*V24</f>
        <v>#N/A</v>
      </c>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2"/>
    </row>
    <row r="51" spans="1:37">
      <c r="AJ51" s="138"/>
      <c r="AK51" s="137"/>
    </row>
    <row r="52" spans="1:37">
      <c r="AJ52" s="137"/>
    </row>
  </sheetData>
  <sheetProtection algorithmName="SHA-512" hashValue="5torrewCLdBh6b8Zt5RRW3G9twtRV6/7LTdG/Ep5iAlD3/YvqiPVrrasmwDlRsCpiW+7rL296jr4UfIlC+apjg==" saltValue="SLz5rsmfbWyUdCUkbEtmHg==" spinCount="100000" sheet="1" objects="1" scenarios="1"/>
  <mergeCells count="239">
    <mergeCell ref="M50:AJ50"/>
    <mergeCell ref="G23:K23"/>
    <mergeCell ref="L23:P23"/>
    <mergeCell ref="Q23:U23"/>
    <mergeCell ref="V23:Z23"/>
    <mergeCell ref="G24:K24"/>
    <mergeCell ref="L24:P24"/>
    <mergeCell ref="Q24:U24"/>
    <mergeCell ref="V24:Z24"/>
    <mergeCell ref="A27:L27"/>
    <mergeCell ref="M27:AJ27"/>
    <mergeCell ref="A29:J32"/>
    <mergeCell ref="K29:L32"/>
    <mergeCell ref="U31:X31"/>
    <mergeCell ref="AG31:AJ31"/>
    <mergeCell ref="M32:N32"/>
    <mergeCell ref="O32:P32"/>
    <mergeCell ref="Q32:R32"/>
    <mergeCell ref="S32:T32"/>
    <mergeCell ref="U32:V32"/>
    <mergeCell ref="W32:X32"/>
    <mergeCell ref="Y32:Z32"/>
    <mergeCell ref="AC31:AF31"/>
    <mergeCell ref="AC32:AD32"/>
    <mergeCell ref="S1:T1"/>
    <mergeCell ref="R2:U2"/>
    <mergeCell ref="R3:U3"/>
    <mergeCell ref="V3:AJ3"/>
    <mergeCell ref="A10:AJ10"/>
    <mergeCell ref="V7:AJ7"/>
    <mergeCell ref="AE1:AJ1"/>
    <mergeCell ref="V2:Y2"/>
    <mergeCell ref="AI2:AJ2"/>
    <mergeCell ref="Z2:AH2"/>
    <mergeCell ref="V4:AJ4"/>
    <mergeCell ref="V5:AJ6"/>
    <mergeCell ref="AE32:AF32"/>
    <mergeCell ref="AA32:AB32"/>
    <mergeCell ref="AG32:AH32"/>
    <mergeCell ref="AI32:AJ32"/>
    <mergeCell ref="M29:AJ30"/>
    <mergeCell ref="M31:P31"/>
    <mergeCell ref="Q31:T31"/>
    <mergeCell ref="Y31:AB31"/>
    <mergeCell ref="K33:L33"/>
    <mergeCell ref="M33:N33"/>
    <mergeCell ref="O33:P33"/>
    <mergeCell ref="Q33:R33"/>
    <mergeCell ref="S33:T33"/>
    <mergeCell ref="U33:V33"/>
    <mergeCell ref="AG33:AH33"/>
    <mergeCell ref="AI33:AJ33"/>
    <mergeCell ref="AC33:AD33"/>
    <mergeCell ref="AE33:AF33"/>
    <mergeCell ref="Y41:Z41"/>
    <mergeCell ref="AA41:AB41"/>
    <mergeCell ref="K34:L34"/>
    <mergeCell ref="M34:N34"/>
    <mergeCell ref="O34:P34"/>
    <mergeCell ref="Q34:R34"/>
    <mergeCell ref="S34:T34"/>
    <mergeCell ref="U34:V34"/>
    <mergeCell ref="W34:X34"/>
    <mergeCell ref="Y34:Z34"/>
    <mergeCell ref="AA34:AB34"/>
    <mergeCell ref="K35:L35"/>
    <mergeCell ref="O35:P35"/>
    <mergeCell ref="O40:P40"/>
    <mergeCell ref="Q40:R40"/>
    <mergeCell ref="S40:T40"/>
    <mergeCell ref="U40:V40"/>
    <mergeCell ref="M35:N35"/>
    <mergeCell ref="S35:T35"/>
    <mergeCell ref="W39:X39"/>
    <mergeCell ref="S39:T39"/>
    <mergeCell ref="U39:V39"/>
    <mergeCell ref="W36:X36"/>
    <mergeCell ref="AE41:AF41"/>
    <mergeCell ref="AI42:AJ42"/>
    <mergeCell ref="AE38:AF38"/>
    <mergeCell ref="AC34:AD34"/>
    <mergeCell ref="C42:L42"/>
    <mergeCell ref="M42:N42"/>
    <mergeCell ref="O42:P42"/>
    <mergeCell ref="K43:L43"/>
    <mergeCell ref="K44:L44"/>
    <mergeCell ref="Q39:R39"/>
    <mergeCell ref="C39:J39"/>
    <mergeCell ref="K39:L39"/>
    <mergeCell ref="M39:N39"/>
    <mergeCell ref="O39:P39"/>
    <mergeCell ref="C40:J40"/>
    <mergeCell ref="C41:J41"/>
    <mergeCell ref="K40:L40"/>
    <mergeCell ref="K41:L41"/>
    <mergeCell ref="M40:N40"/>
    <mergeCell ref="AC42:AD42"/>
    <mergeCell ref="Y37:Z37"/>
    <mergeCell ref="Y39:Z39"/>
    <mergeCell ref="Y36:Z36"/>
    <mergeCell ref="Y38:Z38"/>
    <mergeCell ref="AI37:AJ37"/>
    <mergeCell ref="AI38:AJ38"/>
    <mergeCell ref="AG39:AH39"/>
    <mergeCell ref="AI39:AJ39"/>
    <mergeCell ref="AG38:AH38"/>
    <mergeCell ref="AG37:AH37"/>
    <mergeCell ref="AG41:AH41"/>
    <mergeCell ref="AI41:AJ41"/>
    <mergeCell ref="AG40:AH40"/>
    <mergeCell ref="AI40:AJ40"/>
    <mergeCell ref="B49:L49"/>
    <mergeCell ref="M49:AJ49"/>
    <mergeCell ref="U46:V46"/>
    <mergeCell ref="W46:X46"/>
    <mergeCell ref="Y46:Z46"/>
    <mergeCell ref="AA46:AB46"/>
    <mergeCell ref="AG46:AH46"/>
    <mergeCell ref="AI46:AJ46"/>
    <mergeCell ref="A46:L46"/>
    <mergeCell ref="M46:N46"/>
    <mergeCell ref="O46:P46"/>
    <mergeCell ref="Q46:R46"/>
    <mergeCell ref="S46:T46"/>
    <mergeCell ref="B48:L48"/>
    <mergeCell ref="M48:AJ48"/>
    <mergeCell ref="AC46:AD46"/>
    <mergeCell ref="AE46:AF46"/>
    <mergeCell ref="A47:L47"/>
    <mergeCell ref="M47:AJ47"/>
    <mergeCell ref="AC41:AD41"/>
    <mergeCell ref="W40:X40"/>
    <mergeCell ref="AA40:AB40"/>
    <mergeCell ref="AC40:AD40"/>
    <mergeCell ref="AE36:AF36"/>
    <mergeCell ref="AA38:AB38"/>
    <mergeCell ref="U42:V42"/>
    <mergeCell ref="A45:K45"/>
    <mergeCell ref="M45:N45"/>
    <mergeCell ref="O45:P45"/>
    <mergeCell ref="Q45:R45"/>
    <mergeCell ref="S45:T45"/>
    <mergeCell ref="U45:V45"/>
    <mergeCell ref="Q42:R42"/>
    <mergeCell ref="S42:T42"/>
    <mergeCell ref="B39:B44"/>
    <mergeCell ref="O41:P41"/>
    <mergeCell ref="Q41:R41"/>
    <mergeCell ref="S41:T41"/>
    <mergeCell ref="U41:V41"/>
    <mergeCell ref="W41:X41"/>
    <mergeCell ref="M38:N38"/>
    <mergeCell ref="AE42:AF42"/>
    <mergeCell ref="AE40:AF40"/>
    <mergeCell ref="AG45:AH45"/>
    <mergeCell ref="AI45:AJ45"/>
    <mergeCell ref="AG42:AH42"/>
    <mergeCell ref="W42:X42"/>
    <mergeCell ref="W45:X45"/>
    <mergeCell ref="Y45:Z45"/>
    <mergeCell ref="AA45:AB45"/>
    <mergeCell ref="Y42:Z42"/>
    <mergeCell ref="AA42:AB42"/>
    <mergeCell ref="AC45:AD45"/>
    <mergeCell ref="AE45:AF45"/>
    <mergeCell ref="M43:AJ43"/>
    <mergeCell ref="M44:AJ44"/>
    <mergeCell ref="A26:L26"/>
    <mergeCell ref="A16:F16"/>
    <mergeCell ref="G16:L16"/>
    <mergeCell ref="M16:R16"/>
    <mergeCell ref="W37:X37"/>
    <mergeCell ref="AA37:AB37"/>
    <mergeCell ref="W33:X33"/>
    <mergeCell ref="Y33:Z33"/>
    <mergeCell ref="AA33:AB33"/>
    <mergeCell ref="M26:AJ26"/>
    <mergeCell ref="Q35:R35"/>
    <mergeCell ref="U35:V35"/>
    <mergeCell ref="W35:X35"/>
    <mergeCell ref="Y35:Z35"/>
    <mergeCell ref="O36:P36"/>
    <mergeCell ref="Q36:R36"/>
    <mergeCell ref="O37:P37"/>
    <mergeCell ref="Q37:R37"/>
    <mergeCell ref="S37:T37"/>
    <mergeCell ref="AG36:AH36"/>
    <mergeCell ref="AI36:AJ36"/>
    <mergeCell ref="U36:V36"/>
    <mergeCell ref="AI35:AJ35"/>
    <mergeCell ref="A33:J33"/>
    <mergeCell ref="AG35:AH35"/>
    <mergeCell ref="AC38:AD38"/>
    <mergeCell ref="AC37:AD37"/>
    <mergeCell ref="AE37:AF37"/>
    <mergeCell ref="AA39:AB39"/>
    <mergeCell ref="AE35:AF35"/>
    <mergeCell ref="A34:A44"/>
    <mergeCell ref="B34:B38"/>
    <mergeCell ref="AA35:AB35"/>
    <mergeCell ref="AC35:AD35"/>
    <mergeCell ref="U37:V37"/>
    <mergeCell ref="Y40:Z40"/>
    <mergeCell ref="K37:L37"/>
    <mergeCell ref="M37:N37"/>
    <mergeCell ref="K36:L36"/>
    <mergeCell ref="M36:N36"/>
    <mergeCell ref="W38:X38"/>
    <mergeCell ref="K38:L38"/>
    <mergeCell ref="S38:T38"/>
    <mergeCell ref="U38:V38"/>
    <mergeCell ref="O38:P38"/>
    <mergeCell ref="Q38:R38"/>
    <mergeCell ref="S36:T36"/>
    <mergeCell ref="M41:N41"/>
    <mergeCell ref="C50:L50"/>
    <mergeCell ref="A13:AJ13"/>
    <mergeCell ref="Y21:AC21"/>
    <mergeCell ref="S16:X16"/>
    <mergeCell ref="Y16:AD16"/>
    <mergeCell ref="AE16:AJ16"/>
    <mergeCell ref="G19:L20"/>
    <mergeCell ref="G21:L21"/>
    <mergeCell ref="R4:U4"/>
    <mergeCell ref="R5:U6"/>
    <mergeCell ref="M19:R20"/>
    <mergeCell ref="M21:R21"/>
    <mergeCell ref="S19:X20"/>
    <mergeCell ref="S21:X21"/>
    <mergeCell ref="Y20:AC20"/>
    <mergeCell ref="B2:I7"/>
    <mergeCell ref="R7:U7"/>
    <mergeCell ref="AG34:AH34"/>
    <mergeCell ref="AI34:AJ34"/>
    <mergeCell ref="AE34:AF34"/>
    <mergeCell ref="AA36:AB36"/>
    <mergeCell ref="AC39:AD39"/>
    <mergeCell ref="AE39:AF39"/>
    <mergeCell ref="AC36:AD36"/>
  </mergeCells>
  <phoneticPr fontId="1"/>
  <conditionalFormatting sqref="S16:X16 G16:L16 G21:L21 Y21:AC21 M33:AJ33 K39:L39 K41:L41 K34:L37">
    <cfRule type="containsBlanks" dxfId="7" priority="9">
      <formula>LEN(TRIM(G16))=0</formula>
    </cfRule>
  </conditionalFormatting>
  <conditionalFormatting sqref="K40:L40">
    <cfRule type="containsBlanks" dxfId="6" priority="8">
      <formula>LEN(TRIM(K40))=0</formula>
    </cfRule>
  </conditionalFormatting>
  <conditionalFormatting sqref="K43:L43">
    <cfRule type="containsBlanks" dxfId="5" priority="6">
      <formula>LEN(TRIM(K43))=0</formula>
    </cfRule>
  </conditionalFormatting>
  <conditionalFormatting sqref="V2 Z2 AI2">
    <cfRule type="containsBlanks" dxfId="4" priority="5">
      <formula>LEN(TRIM(V2))=0</formula>
    </cfRule>
  </conditionalFormatting>
  <conditionalFormatting sqref="V7:AJ7 V4 V3:AJ3">
    <cfRule type="containsBlanks" dxfId="3" priority="4">
      <formula>LEN(TRIM(V3))=0</formula>
    </cfRule>
  </conditionalFormatting>
  <conditionalFormatting sqref="V5">
    <cfRule type="containsBlanks" dxfId="2" priority="3">
      <formula>LEN(TRIM(V5))=0</formula>
    </cfRule>
  </conditionalFormatting>
  <conditionalFormatting sqref="G23:G24">
    <cfRule type="containsBlanks" dxfId="1" priority="2">
      <formula>LEN(TRIM(G23))=0</formula>
    </cfRule>
  </conditionalFormatting>
  <conditionalFormatting sqref="L24:U24">
    <cfRule type="containsBlanks" dxfId="0" priority="1">
      <formula>LEN(TRIM(L24))=0</formula>
    </cfRule>
  </conditionalFormatting>
  <dataValidations count="7">
    <dataValidation type="list" allowBlank="1" showInputMessage="1" showErrorMessage="1" sqref="K40 K39:L39 L36:L37 K35:K37" xr:uid="{00000000-0002-0000-0000-000000000000}">
      <formula1>"○,―"</formula1>
    </dataValidation>
    <dataValidation type="list" allowBlank="1" showInputMessage="1" showErrorMessage="1" sqref="Y21" xr:uid="{00000000-0002-0000-0000-000001000000}">
      <formula1>"○,×"</formula1>
    </dataValidation>
    <dataValidation type="list" allowBlank="1" showInputMessage="1" showErrorMessage="1" sqref="K43:L43" xr:uid="{00000000-0002-0000-0000-000003000000}">
      <formula1>"配置,兼務,―"</formula1>
    </dataValidation>
    <dataValidation type="list" allowBlank="1" showInputMessage="1" showErrorMessage="1" sqref="G24:K24" xr:uid="{00000000-0002-0000-0000-000004000000}">
      <formula1>"あり,なし"</formula1>
    </dataValidation>
    <dataValidation type="list" allowBlank="1" showInputMessage="1" showErrorMessage="1" sqref="L24:P24" xr:uid="{00000000-0002-0000-0000-000005000000}">
      <formula1>$BA$2:$BA$3</formula1>
    </dataValidation>
    <dataValidation type="list" allowBlank="1" showInputMessage="1" showErrorMessage="1" sqref="Q24:U24" xr:uid="{00000000-0002-0000-0000-000006000000}">
      <formula1>$BC$2:$BC$8</formula1>
    </dataValidation>
    <dataValidation type="list" allowBlank="1" showInputMessage="1" showErrorMessage="1" sqref="K41:L41" xr:uid="{00000000-0002-0000-0000-000002000000}">
      <formula1>$AM$39:$AM$43</formula1>
    </dataValidation>
  </dataValidations>
  <pageMargins left="0.23622047244094488" right="0.23622047244094488" top="0.74803149606299213" bottom="0.74803149606299213" header="0.31496062992125984" footer="0.31496062992125984"/>
  <pageSetup paperSize="9" fitToHeight="0" orientation="landscape" r:id="rId1"/>
  <rowBreaks count="1" manualBreakCount="1">
    <brk id="2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zoomScaleNormal="55" zoomScaleSheetLayoutView="100" workbookViewId="0">
      <selection activeCell="K42" sqref="K42:L42"/>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31</v>
      </c>
      <c r="D2" s="11" t="s">
        <v>13</v>
      </c>
      <c r="E2" s="11" t="s">
        <v>30</v>
      </c>
      <c r="F2" s="12" t="s">
        <v>32</v>
      </c>
      <c r="G2" s="12"/>
    </row>
    <row r="3" spans="1:7" ht="16.899999999999999" customHeight="1">
      <c r="B3" s="13">
        <v>0</v>
      </c>
      <c r="C3" s="14" t="s">
        <v>33</v>
      </c>
      <c r="D3" s="15">
        <v>2</v>
      </c>
      <c r="E3" s="15">
        <v>6</v>
      </c>
      <c r="F3" s="16">
        <f t="shared" ref="F3:F14" si="0">SUM(D3:E3)</f>
        <v>8</v>
      </c>
      <c r="G3" s="17"/>
    </row>
    <row r="4" spans="1:7" ht="16.899999999999999" customHeight="1">
      <c r="B4" s="13">
        <v>1</v>
      </c>
      <c r="C4" s="14" t="s">
        <v>34</v>
      </c>
      <c r="D4" s="15">
        <v>3</v>
      </c>
      <c r="E4" s="15">
        <v>6</v>
      </c>
      <c r="F4" s="16">
        <f t="shared" si="0"/>
        <v>9</v>
      </c>
      <c r="G4" s="17"/>
    </row>
    <row r="5" spans="1:7" ht="16.899999999999999" customHeight="1">
      <c r="B5" s="13">
        <v>2</v>
      </c>
      <c r="C5" s="14" t="s">
        <v>35</v>
      </c>
      <c r="D5" s="15">
        <v>4</v>
      </c>
      <c r="E5" s="15">
        <v>6</v>
      </c>
      <c r="F5" s="16">
        <f t="shared" si="0"/>
        <v>10</v>
      </c>
      <c r="G5" s="17"/>
    </row>
    <row r="6" spans="1:7" ht="16.899999999999999" customHeight="1">
      <c r="B6" s="13">
        <v>3</v>
      </c>
      <c r="C6" s="14" t="s">
        <v>36</v>
      </c>
      <c r="D6" s="15">
        <v>5</v>
      </c>
      <c r="E6" s="15">
        <v>6</v>
      </c>
      <c r="F6" s="16">
        <f t="shared" si="0"/>
        <v>11</v>
      </c>
      <c r="G6" s="17"/>
    </row>
    <row r="7" spans="1:7" ht="16.899999999999999" customHeight="1">
      <c r="B7" s="13">
        <v>4</v>
      </c>
      <c r="C7" s="14" t="s">
        <v>37</v>
      </c>
      <c r="D7" s="15">
        <v>6</v>
      </c>
      <c r="E7" s="15">
        <v>6</v>
      </c>
      <c r="F7" s="16">
        <f t="shared" si="0"/>
        <v>12</v>
      </c>
      <c r="G7" s="17"/>
    </row>
    <row r="8" spans="1:7" ht="16.899999999999999" customHeight="1">
      <c r="B8" s="13">
        <v>5</v>
      </c>
      <c r="C8" s="14" t="s">
        <v>38</v>
      </c>
      <c r="D8" s="15">
        <v>7</v>
      </c>
      <c r="E8" s="15">
        <v>6</v>
      </c>
      <c r="F8" s="16">
        <f t="shared" si="0"/>
        <v>13</v>
      </c>
      <c r="G8" s="17"/>
    </row>
    <row r="9" spans="1:7" ht="16.899999999999999" customHeight="1">
      <c r="B9" s="13">
        <v>6</v>
      </c>
      <c r="C9" s="14" t="s">
        <v>39</v>
      </c>
      <c r="D9" s="15">
        <v>8</v>
      </c>
      <c r="E9" s="15">
        <v>6</v>
      </c>
      <c r="F9" s="16">
        <f t="shared" si="0"/>
        <v>14</v>
      </c>
      <c r="G9" s="17"/>
    </row>
    <row r="10" spans="1:7" ht="16.899999999999999" customHeight="1">
      <c r="B10" s="13">
        <v>7</v>
      </c>
      <c r="C10" s="14" t="s">
        <v>40</v>
      </c>
      <c r="D10" s="15">
        <v>9</v>
      </c>
      <c r="E10" s="15">
        <v>6</v>
      </c>
      <c r="F10" s="16">
        <f t="shared" si="0"/>
        <v>15</v>
      </c>
      <c r="G10" s="17"/>
    </row>
    <row r="11" spans="1:7" ht="16.899999999999999" customHeight="1">
      <c r="B11" s="13">
        <v>8</v>
      </c>
      <c r="C11" s="14" t="s">
        <v>41</v>
      </c>
      <c r="D11" s="15">
        <v>10</v>
      </c>
      <c r="E11" s="15">
        <v>6</v>
      </c>
      <c r="F11" s="16">
        <f t="shared" si="0"/>
        <v>16</v>
      </c>
      <c r="G11" s="17"/>
    </row>
    <row r="12" spans="1:7" ht="16.899999999999999" customHeight="1">
      <c r="B12" s="13">
        <v>9</v>
      </c>
      <c r="C12" s="14" t="s">
        <v>42</v>
      </c>
      <c r="D12" s="15">
        <v>11</v>
      </c>
      <c r="E12" s="15">
        <v>6</v>
      </c>
      <c r="F12" s="16">
        <f t="shared" si="0"/>
        <v>17</v>
      </c>
      <c r="G12" s="17"/>
    </row>
    <row r="13" spans="1:7" ht="16.899999999999999" customHeight="1">
      <c r="B13" s="13">
        <v>10</v>
      </c>
      <c r="C13" s="14" t="s">
        <v>43</v>
      </c>
      <c r="D13" s="15">
        <v>12</v>
      </c>
      <c r="E13" s="15">
        <v>6</v>
      </c>
      <c r="F13" s="16">
        <f t="shared" si="0"/>
        <v>18</v>
      </c>
      <c r="G13" s="17"/>
    </row>
    <row r="14" spans="1:7">
      <c r="B14" s="13">
        <v>11</v>
      </c>
      <c r="C14" s="14" t="s">
        <v>216</v>
      </c>
      <c r="D14" s="15">
        <v>12</v>
      </c>
      <c r="E14" s="15">
        <v>7</v>
      </c>
      <c r="F14" s="16">
        <f t="shared" si="0"/>
        <v>19</v>
      </c>
      <c r="G14" s="17"/>
    </row>
    <row r="15" spans="1:7">
      <c r="C15" s="14"/>
      <c r="D15" s="13"/>
      <c r="E15" s="13"/>
    </row>
  </sheetData>
  <sheetProtection password="EE69"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CC135"/>
  <sheetViews>
    <sheetView view="pageBreakPreview" zoomScale="90" zoomScaleNormal="100" zoomScaleSheetLayoutView="90" workbookViewId="0">
      <pane xSplit="5" topLeftCell="V1" activePane="topRight" state="frozen"/>
      <selection activeCell="K42" sqref="K42:L42"/>
      <selection pane="topRight" activeCell="O11" sqref="O11:O14"/>
    </sheetView>
  </sheetViews>
  <sheetFormatPr defaultRowHeight="13.5"/>
  <cols>
    <col min="1" max="1" width="9" style="50"/>
    <col min="2" max="2" width="5.625" style="41" customWidth="1"/>
    <col min="3" max="3" width="5.375" style="41" customWidth="1"/>
    <col min="4" max="4" width="4.5" style="41" bestFit="1" customWidth="1"/>
    <col min="5" max="5" width="7.5" style="41" customWidth="1"/>
    <col min="6" max="6" width="2.25" style="52" customWidth="1"/>
    <col min="7" max="7" width="6.875" style="42" customWidth="1"/>
    <col min="8" max="8" width="8.125" style="43" customWidth="1"/>
    <col min="9" max="9" width="6.875" style="44" customWidth="1"/>
    <col min="10" max="10" width="8.125" style="43" customWidth="1"/>
    <col min="11" max="11" width="3.375" style="113" customWidth="1"/>
    <col min="12" max="12" width="6.25" style="42" customWidth="1"/>
    <col min="13" max="13" width="6.25" style="43" customWidth="1"/>
    <col min="14" max="14" width="6.625" style="45" customWidth="1"/>
    <col min="15" max="15" width="6.25" style="44" customWidth="1"/>
    <col min="16" max="16" width="6.25" style="43" customWidth="1"/>
    <col min="17" max="17" width="6.625" style="45" customWidth="1"/>
    <col min="18" max="18" width="3.375" style="45" customWidth="1"/>
    <col min="19" max="19" width="5.5" style="55" customWidth="1"/>
    <col min="20" max="20" width="10.25" style="56" bestFit="1" customWidth="1"/>
    <col min="21" max="21" width="7.75" style="57" customWidth="1"/>
    <col min="22" max="22" width="8.875" style="113" bestFit="1" customWidth="1"/>
    <col min="23" max="23" width="8.125" style="42" customWidth="1"/>
    <col min="24" max="24" width="3.375" style="42" customWidth="1"/>
    <col min="25" max="25" width="6.625" style="47" customWidth="1"/>
    <col min="26" max="26" width="10.25" style="47" bestFit="1" customWidth="1"/>
    <col min="27" max="27" width="8.125" style="47" customWidth="1"/>
    <col min="28" max="28" width="8.875" style="113" bestFit="1" customWidth="1"/>
    <col min="29" max="29" width="8" style="42" customWidth="1"/>
    <col min="30" max="30" width="3.375" style="42" customWidth="1"/>
    <col min="31" max="31" width="6.625" style="47" customWidth="1"/>
    <col min="32" max="32" width="4.625" style="47" customWidth="1"/>
    <col min="33" max="33" width="8.125" style="47" customWidth="1"/>
    <col min="34" max="34" width="3.375" style="45" customWidth="1"/>
    <col min="35" max="35" width="11.375" style="113" bestFit="1" customWidth="1"/>
    <col min="36" max="36" width="12.75" style="44" customWidth="1"/>
    <col min="37" max="37" width="3.375" style="44" customWidth="1"/>
    <col min="38" max="38" width="10.5" style="113" bestFit="1" customWidth="1"/>
    <col min="39" max="39" width="3.375" style="47" customWidth="1"/>
    <col min="40" max="40" width="6" style="47" bestFit="1" customWidth="1"/>
    <col min="41" max="41" width="2.25" style="113" customWidth="1"/>
    <col min="42" max="42" width="10.25" style="47" customWidth="1"/>
    <col min="43" max="43" width="3.375" style="45" customWidth="1"/>
    <col min="44" max="44" width="5.625" style="44" customWidth="1"/>
    <col min="45" max="45" width="10.25" style="113" bestFit="1" customWidth="1"/>
    <col min="46" max="46" width="3.375" style="51" customWidth="1"/>
    <col min="47" max="47" width="6" style="42" bestFit="1" customWidth="1"/>
    <col min="48" max="48" width="6" style="49" bestFit="1" customWidth="1"/>
    <col min="49" max="49" width="6.125" style="42" customWidth="1"/>
    <col min="50" max="50" width="3.375" style="42" customWidth="1"/>
    <col min="51" max="51" width="12" style="42" customWidth="1"/>
    <col min="52" max="52" width="3.375" style="49" customWidth="1"/>
    <col min="53" max="53" width="22.25" style="42" customWidth="1"/>
    <col min="54" max="54" width="3.375" style="42" customWidth="1"/>
    <col min="55" max="55" width="6" style="45" bestFit="1" customWidth="1"/>
    <col min="56" max="56" width="8.375" style="44" customWidth="1"/>
    <col min="57" max="57" width="9.75" style="45" bestFit="1" customWidth="1"/>
    <col min="58" max="58" width="3.375" style="44" customWidth="1"/>
    <col min="59" max="59" width="13.5" style="45" customWidth="1"/>
    <col min="60" max="62" width="13.5" style="44" customWidth="1"/>
    <col min="63" max="63" width="3" style="44" customWidth="1"/>
    <col min="64" max="64" width="14.75" style="45" bestFit="1" customWidth="1"/>
    <col min="65" max="65" width="7.5" style="45" customWidth="1"/>
    <col min="66" max="67" width="3.75" style="144" bestFit="1" customWidth="1"/>
    <col min="68" max="68" width="4.5" style="144" bestFit="1" customWidth="1"/>
    <col min="69" max="81" width="9" style="28"/>
    <col min="82" max="299" width="9" style="50"/>
    <col min="300" max="300" width="1.75" style="50" customWidth="1"/>
    <col min="301" max="301" width="2.5" style="50" customWidth="1"/>
    <col min="302" max="302" width="3.625" style="50" customWidth="1"/>
    <col min="303" max="303" width="2.75" style="50" customWidth="1"/>
    <col min="304" max="304" width="0.875" style="50" customWidth="1"/>
    <col min="305" max="305" width="1.25" style="50" customWidth="1"/>
    <col min="306" max="306" width="5.375" style="50" customWidth="1"/>
    <col min="307" max="307" width="6.5" style="50" customWidth="1"/>
    <col min="308" max="308" width="4.125" style="50" customWidth="1"/>
    <col min="309" max="309" width="7.875" style="50" customWidth="1"/>
    <col min="310" max="310" width="8.75" style="50" customWidth="1"/>
    <col min="311" max="314" width="6.25" style="50" customWidth="1"/>
    <col min="315" max="315" width="4.875" style="50" customWidth="1"/>
    <col min="316" max="316" width="2.5" style="50" customWidth="1"/>
    <col min="317" max="317" width="4.875" style="50" customWidth="1"/>
    <col min="318" max="555" width="9" style="50"/>
    <col min="556" max="556" width="1.75" style="50" customWidth="1"/>
    <col min="557" max="557" width="2.5" style="50" customWidth="1"/>
    <col min="558" max="558" width="3.625" style="50" customWidth="1"/>
    <col min="559" max="559" width="2.75" style="50" customWidth="1"/>
    <col min="560" max="560" width="0.875" style="50" customWidth="1"/>
    <col min="561" max="561" width="1.25" style="50" customWidth="1"/>
    <col min="562" max="562" width="5.375" style="50" customWidth="1"/>
    <col min="563" max="563" width="6.5" style="50" customWidth="1"/>
    <col min="564" max="564" width="4.125" style="50" customWidth="1"/>
    <col min="565" max="565" width="7.875" style="50" customWidth="1"/>
    <col min="566" max="566" width="8.75" style="50" customWidth="1"/>
    <col min="567" max="570" width="6.25" style="50" customWidth="1"/>
    <col min="571" max="571" width="4.875" style="50" customWidth="1"/>
    <col min="572" max="572" width="2.5" style="50" customWidth="1"/>
    <col min="573" max="573" width="4.875" style="50" customWidth="1"/>
    <col min="574" max="811" width="9" style="50"/>
    <col min="812" max="812" width="1.75" style="50" customWidth="1"/>
    <col min="813" max="813" width="2.5" style="50" customWidth="1"/>
    <col min="814" max="814" width="3.625" style="50" customWidth="1"/>
    <col min="815" max="815" width="2.75" style="50" customWidth="1"/>
    <col min="816" max="816" width="0.875" style="50" customWidth="1"/>
    <col min="817" max="817" width="1.25" style="50" customWidth="1"/>
    <col min="818" max="818" width="5.375" style="50" customWidth="1"/>
    <col min="819" max="819" width="6.5" style="50" customWidth="1"/>
    <col min="820" max="820" width="4.125" style="50" customWidth="1"/>
    <col min="821" max="821" width="7.875" style="50" customWidth="1"/>
    <col min="822" max="822" width="8.75" style="50" customWidth="1"/>
    <col min="823" max="826" width="6.25" style="50" customWidth="1"/>
    <col min="827" max="827" width="4.875" style="50" customWidth="1"/>
    <col min="828" max="828" width="2.5" style="50" customWidth="1"/>
    <col min="829" max="829" width="4.875" style="50" customWidth="1"/>
    <col min="830" max="1067" width="9" style="50"/>
    <col min="1068" max="1068" width="1.75" style="50" customWidth="1"/>
    <col min="1069" max="1069" width="2.5" style="50" customWidth="1"/>
    <col min="1070" max="1070" width="3.625" style="50" customWidth="1"/>
    <col min="1071" max="1071" width="2.75" style="50" customWidth="1"/>
    <col min="1072" max="1072" width="0.875" style="50" customWidth="1"/>
    <col min="1073" max="1073" width="1.25" style="50" customWidth="1"/>
    <col min="1074" max="1074" width="5.375" style="50" customWidth="1"/>
    <col min="1075" max="1075" width="6.5" style="50" customWidth="1"/>
    <col min="1076" max="1076" width="4.125" style="50" customWidth="1"/>
    <col min="1077" max="1077" width="7.875" style="50" customWidth="1"/>
    <col min="1078" max="1078" width="8.75" style="50" customWidth="1"/>
    <col min="1079" max="1082" width="6.25" style="50" customWidth="1"/>
    <col min="1083" max="1083" width="4.875" style="50" customWidth="1"/>
    <col min="1084" max="1084" width="2.5" style="50" customWidth="1"/>
    <col min="1085" max="1085" width="4.875" style="50" customWidth="1"/>
    <col min="1086" max="1323" width="9" style="50"/>
    <col min="1324" max="1324" width="1.75" style="50" customWidth="1"/>
    <col min="1325" max="1325" width="2.5" style="50" customWidth="1"/>
    <col min="1326" max="1326" width="3.625" style="50" customWidth="1"/>
    <col min="1327" max="1327" width="2.75" style="50" customWidth="1"/>
    <col min="1328" max="1328" width="0.875" style="50" customWidth="1"/>
    <col min="1329" max="1329" width="1.25" style="50" customWidth="1"/>
    <col min="1330" max="1330" width="5.375" style="50" customWidth="1"/>
    <col min="1331" max="1331" width="6.5" style="50" customWidth="1"/>
    <col min="1332" max="1332" width="4.125" style="50" customWidth="1"/>
    <col min="1333" max="1333" width="7.875" style="50" customWidth="1"/>
    <col min="1334" max="1334" width="8.75" style="50" customWidth="1"/>
    <col min="1335" max="1338" width="6.25" style="50" customWidth="1"/>
    <col min="1339" max="1339" width="4.875" style="50" customWidth="1"/>
    <col min="1340" max="1340" width="2.5" style="50" customWidth="1"/>
    <col min="1341" max="1341" width="4.875" style="50" customWidth="1"/>
    <col min="1342" max="1579" width="9" style="50"/>
    <col min="1580" max="1580" width="1.75" style="50" customWidth="1"/>
    <col min="1581" max="1581" width="2.5" style="50" customWidth="1"/>
    <col min="1582" max="1582" width="3.625" style="50" customWidth="1"/>
    <col min="1583" max="1583" width="2.75" style="50" customWidth="1"/>
    <col min="1584" max="1584" width="0.875" style="50" customWidth="1"/>
    <col min="1585" max="1585" width="1.25" style="50" customWidth="1"/>
    <col min="1586" max="1586" width="5.375" style="50" customWidth="1"/>
    <col min="1587" max="1587" width="6.5" style="50" customWidth="1"/>
    <col min="1588" max="1588" width="4.125" style="50" customWidth="1"/>
    <col min="1589" max="1589" width="7.875" style="50" customWidth="1"/>
    <col min="1590" max="1590" width="8.75" style="50" customWidth="1"/>
    <col min="1591" max="1594" width="6.25" style="50" customWidth="1"/>
    <col min="1595" max="1595" width="4.875" style="50" customWidth="1"/>
    <col min="1596" max="1596" width="2.5" style="50" customWidth="1"/>
    <col min="1597" max="1597" width="4.875" style="50" customWidth="1"/>
    <col min="1598" max="1835" width="9" style="50"/>
    <col min="1836" max="1836" width="1.75" style="50" customWidth="1"/>
    <col min="1837" max="1837" width="2.5" style="50" customWidth="1"/>
    <col min="1838" max="1838" width="3.625" style="50" customWidth="1"/>
    <col min="1839" max="1839" width="2.75" style="50" customWidth="1"/>
    <col min="1840" max="1840" width="0.875" style="50" customWidth="1"/>
    <col min="1841" max="1841" width="1.25" style="50" customWidth="1"/>
    <col min="1842" max="1842" width="5.375" style="50" customWidth="1"/>
    <col min="1843" max="1843" width="6.5" style="50" customWidth="1"/>
    <col min="1844" max="1844" width="4.125" style="50" customWidth="1"/>
    <col min="1845" max="1845" width="7.875" style="50" customWidth="1"/>
    <col min="1846" max="1846" width="8.75" style="50" customWidth="1"/>
    <col min="1847" max="1850" width="6.25" style="50" customWidth="1"/>
    <col min="1851" max="1851" width="4.875" style="50" customWidth="1"/>
    <col min="1852" max="1852" width="2.5" style="50" customWidth="1"/>
    <col min="1853" max="1853" width="4.875" style="50" customWidth="1"/>
    <col min="1854" max="2091" width="9" style="50"/>
    <col min="2092" max="2092" width="1.75" style="50" customWidth="1"/>
    <col min="2093" max="2093" width="2.5" style="50" customWidth="1"/>
    <col min="2094" max="2094" width="3.625" style="50" customWidth="1"/>
    <col min="2095" max="2095" width="2.75" style="50" customWidth="1"/>
    <col min="2096" max="2096" width="0.875" style="50" customWidth="1"/>
    <col min="2097" max="2097" width="1.25" style="50" customWidth="1"/>
    <col min="2098" max="2098" width="5.375" style="50" customWidth="1"/>
    <col min="2099" max="2099" width="6.5" style="50" customWidth="1"/>
    <col min="2100" max="2100" width="4.125" style="50" customWidth="1"/>
    <col min="2101" max="2101" width="7.875" style="50" customWidth="1"/>
    <col min="2102" max="2102" width="8.75" style="50" customWidth="1"/>
    <col min="2103" max="2106" width="6.25" style="50" customWidth="1"/>
    <col min="2107" max="2107" width="4.875" style="50" customWidth="1"/>
    <col min="2108" max="2108" width="2.5" style="50" customWidth="1"/>
    <col min="2109" max="2109" width="4.875" style="50" customWidth="1"/>
    <col min="2110" max="2347" width="9" style="50"/>
    <col min="2348" max="2348" width="1.75" style="50" customWidth="1"/>
    <col min="2349" max="2349" width="2.5" style="50" customWidth="1"/>
    <col min="2350" max="2350" width="3.625" style="50" customWidth="1"/>
    <col min="2351" max="2351" width="2.75" style="50" customWidth="1"/>
    <col min="2352" max="2352" width="0.875" style="50" customWidth="1"/>
    <col min="2353" max="2353" width="1.25" style="50" customWidth="1"/>
    <col min="2354" max="2354" width="5.375" style="50" customWidth="1"/>
    <col min="2355" max="2355" width="6.5" style="50" customWidth="1"/>
    <col min="2356" max="2356" width="4.125" style="50" customWidth="1"/>
    <col min="2357" max="2357" width="7.875" style="50" customWidth="1"/>
    <col min="2358" max="2358" width="8.75" style="50" customWidth="1"/>
    <col min="2359" max="2362" width="6.25" style="50" customWidth="1"/>
    <col min="2363" max="2363" width="4.875" style="50" customWidth="1"/>
    <col min="2364" max="2364" width="2.5" style="50" customWidth="1"/>
    <col min="2365" max="2365" width="4.875" style="50" customWidth="1"/>
    <col min="2366" max="2603" width="9" style="50"/>
    <col min="2604" max="2604" width="1.75" style="50" customWidth="1"/>
    <col min="2605" max="2605" width="2.5" style="50" customWidth="1"/>
    <col min="2606" max="2606" width="3.625" style="50" customWidth="1"/>
    <col min="2607" max="2607" width="2.75" style="50" customWidth="1"/>
    <col min="2608" max="2608" width="0.875" style="50" customWidth="1"/>
    <col min="2609" max="2609" width="1.25" style="50" customWidth="1"/>
    <col min="2610" max="2610" width="5.375" style="50" customWidth="1"/>
    <col min="2611" max="2611" width="6.5" style="50" customWidth="1"/>
    <col min="2612" max="2612" width="4.125" style="50" customWidth="1"/>
    <col min="2613" max="2613" width="7.875" style="50" customWidth="1"/>
    <col min="2614" max="2614" width="8.75" style="50" customWidth="1"/>
    <col min="2615" max="2618" width="6.25" style="50" customWidth="1"/>
    <col min="2619" max="2619" width="4.875" style="50" customWidth="1"/>
    <col min="2620" max="2620" width="2.5" style="50" customWidth="1"/>
    <col min="2621" max="2621" width="4.875" style="50" customWidth="1"/>
    <col min="2622" max="2859" width="9" style="50"/>
    <col min="2860" max="2860" width="1.75" style="50" customWidth="1"/>
    <col min="2861" max="2861" width="2.5" style="50" customWidth="1"/>
    <col min="2862" max="2862" width="3.625" style="50" customWidth="1"/>
    <col min="2863" max="2863" width="2.75" style="50" customWidth="1"/>
    <col min="2864" max="2864" width="0.875" style="50" customWidth="1"/>
    <col min="2865" max="2865" width="1.25" style="50" customWidth="1"/>
    <col min="2866" max="2866" width="5.375" style="50" customWidth="1"/>
    <col min="2867" max="2867" width="6.5" style="50" customWidth="1"/>
    <col min="2868" max="2868" width="4.125" style="50" customWidth="1"/>
    <col min="2869" max="2869" width="7.875" style="50" customWidth="1"/>
    <col min="2870" max="2870" width="8.75" style="50" customWidth="1"/>
    <col min="2871" max="2874" width="6.25" style="50" customWidth="1"/>
    <col min="2875" max="2875" width="4.875" style="50" customWidth="1"/>
    <col min="2876" max="2876" width="2.5" style="50" customWidth="1"/>
    <col min="2877" max="2877" width="4.875" style="50" customWidth="1"/>
    <col min="2878" max="3115" width="9" style="50"/>
    <col min="3116" max="3116" width="1.75" style="50" customWidth="1"/>
    <col min="3117" max="3117" width="2.5" style="50" customWidth="1"/>
    <col min="3118" max="3118" width="3.625" style="50" customWidth="1"/>
    <col min="3119" max="3119" width="2.75" style="50" customWidth="1"/>
    <col min="3120" max="3120" width="0.875" style="50" customWidth="1"/>
    <col min="3121" max="3121" width="1.25" style="50" customWidth="1"/>
    <col min="3122" max="3122" width="5.375" style="50" customWidth="1"/>
    <col min="3123" max="3123" width="6.5" style="50" customWidth="1"/>
    <col min="3124" max="3124" width="4.125" style="50" customWidth="1"/>
    <col min="3125" max="3125" width="7.875" style="50" customWidth="1"/>
    <col min="3126" max="3126" width="8.75" style="50" customWidth="1"/>
    <col min="3127" max="3130" width="6.25" style="50" customWidth="1"/>
    <col min="3131" max="3131" width="4.875" style="50" customWidth="1"/>
    <col min="3132" max="3132" width="2.5" style="50" customWidth="1"/>
    <col min="3133" max="3133" width="4.875" style="50" customWidth="1"/>
    <col min="3134" max="3371" width="9" style="50"/>
    <col min="3372" max="3372" width="1.75" style="50" customWidth="1"/>
    <col min="3373" max="3373" width="2.5" style="50" customWidth="1"/>
    <col min="3374" max="3374" width="3.625" style="50" customWidth="1"/>
    <col min="3375" max="3375" width="2.75" style="50" customWidth="1"/>
    <col min="3376" max="3376" width="0.875" style="50" customWidth="1"/>
    <col min="3377" max="3377" width="1.25" style="50" customWidth="1"/>
    <col min="3378" max="3378" width="5.375" style="50" customWidth="1"/>
    <col min="3379" max="3379" width="6.5" style="50" customWidth="1"/>
    <col min="3380" max="3380" width="4.125" style="50" customWidth="1"/>
    <col min="3381" max="3381" width="7.875" style="50" customWidth="1"/>
    <col min="3382" max="3382" width="8.75" style="50" customWidth="1"/>
    <col min="3383" max="3386" width="6.25" style="50" customWidth="1"/>
    <col min="3387" max="3387" width="4.875" style="50" customWidth="1"/>
    <col min="3388" max="3388" width="2.5" style="50" customWidth="1"/>
    <col min="3389" max="3389" width="4.875" style="50" customWidth="1"/>
    <col min="3390" max="3627" width="9" style="50"/>
    <col min="3628" max="3628" width="1.75" style="50" customWidth="1"/>
    <col min="3629" max="3629" width="2.5" style="50" customWidth="1"/>
    <col min="3630" max="3630" width="3.625" style="50" customWidth="1"/>
    <col min="3631" max="3631" width="2.75" style="50" customWidth="1"/>
    <col min="3632" max="3632" width="0.875" style="50" customWidth="1"/>
    <col min="3633" max="3633" width="1.25" style="50" customWidth="1"/>
    <col min="3634" max="3634" width="5.375" style="50" customWidth="1"/>
    <col min="3635" max="3635" width="6.5" style="50" customWidth="1"/>
    <col min="3636" max="3636" width="4.125" style="50" customWidth="1"/>
    <col min="3637" max="3637" width="7.875" style="50" customWidth="1"/>
    <col min="3638" max="3638" width="8.75" style="50" customWidth="1"/>
    <col min="3639" max="3642" width="6.25" style="50" customWidth="1"/>
    <col min="3643" max="3643" width="4.875" style="50" customWidth="1"/>
    <col min="3644" max="3644" width="2.5" style="50" customWidth="1"/>
    <col min="3645" max="3645" width="4.875" style="50" customWidth="1"/>
    <col min="3646" max="3883" width="9" style="50"/>
    <col min="3884" max="3884" width="1.75" style="50" customWidth="1"/>
    <col min="3885" max="3885" width="2.5" style="50" customWidth="1"/>
    <col min="3886" max="3886" width="3.625" style="50" customWidth="1"/>
    <col min="3887" max="3887" width="2.75" style="50" customWidth="1"/>
    <col min="3888" max="3888" width="0.875" style="50" customWidth="1"/>
    <col min="3889" max="3889" width="1.25" style="50" customWidth="1"/>
    <col min="3890" max="3890" width="5.375" style="50" customWidth="1"/>
    <col min="3891" max="3891" width="6.5" style="50" customWidth="1"/>
    <col min="3892" max="3892" width="4.125" style="50" customWidth="1"/>
    <col min="3893" max="3893" width="7.875" style="50" customWidth="1"/>
    <col min="3894" max="3894" width="8.75" style="50" customWidth="1"/>
    <col min="3895" max="3898" width="6.25" style="50" customWidth="1"/>
    <col min="3899" max="3899" width="4.875" style="50" customWidth="1"/>
    <col min="3900" max="3900" width="2.5" style="50" customWidth="1"/>
    <col min="3901" max="3901" width="4.875" style="50" customWidth="1"/>
    <col min="3902" max="4139" width="9" style="50"/>
    <col min="4140" max="4140" width="1.75" style="50" customWidth="1"/>
    <col min="4141" max="4141" width="2.5" style="50" customWidth="1"/>
    <col min="4142" max="4142" width="3.625" style="50" customWidth="1"/>
    <col min="4143" max="4143" width="2.75" style="50" customWidth="1"/>
    <col min="4144" max="4144" width="0.875" style="50" customWidth="1"/>
    <col min="4145" max="4145" width="1.25" style="50" customWidth="1"/>
    <col min="4146" max="4146" width="5.375" style="50" customWidth="1"/>
    <col min="4147" max="4147" width="6.5" style="50" customWidth="1"/>
    <col min="4148" max="4148" width="4.125" style="50" customWidth="1"/>
    <col min="4149" max="4149" width="7.875" style="50" customWidth="1"/>
    <col min="4150" max="4150" width="8.75" style="50" customWidth="1"/>
    <col min="4151" max="4154" width="6.25" style="50" customWidth="1"/>
    <col min="4155" max="4155" width="4.875" style="50" customWidth="1"/>
    <col min="4156" max="4156" width="2.5" style="50" customWidth="1"/>
    <col min="4157" max="4157" width="4.875" style="50" customWidth="1"/>
    <col min="4158" max="4395" width="9" style="50"/>
    <col min="4396" max="4396" width="1.75" style="50" customWidth="1"/>
    <col min="4397" max="4397" width="2.5" style="50" customWidth="1"/>
    <col min="4398" max="4398" width="3.625" style="50" customWidth="1"/>
    <col min="4399" max="4399" width="2.75" style="50" customWidth="1"/>
    <col min="4400" max="4400" width="0.875" style="50" customWidth="1"/>
    <col min="4401" max="4401" width="1.25" style="50" customWidth="1"/>
    <col min="4402" max="4402" width="5.375" style="50" customWidth="1"/>
    <col min="4403" max="4403" width="6.5" style="50" customWidth="1"/>
    <col min="4404" max="4404" width="4.125" style="50" customWidth="1"/>
    <col min="4405" max="4405" width="7.875" style="50" customWidth="1"/>
    <col min="4406" max="4406" width="8.75" style="50" customWidth="1"/>
    <col min="4407" max="4410" width="6.25" style="50" customWidth="1"/>
    <col min="4411" max="4411" width="4.875" style="50" customWidth="1"/>
    <col min="4412" max="4412" width="2.5" style="50" customWidth="1"/>
    <col min="4413" max="4413" width="4.875" style="50" customWidth="1"/>
    <col min="4414" max="4651" width="9" style="50"/>
    <col min="4652" max="4652" width="1.75" style="50" customWidth="1"/>
    <col min="4653" max="4653" width="2.5" style="50" customWidth="1"/>
    <col min="4654" max="4654" width="3.625" style="50" customWidth="1"/>
    <col min="4655" max="4655" width="2.75" style="50" customWidth="1"/>
    <col min="4656" max="4656" width="0.875" style="50" customWidth="1"/>
    <col min="4657" max="4657" width="1.25" style="50" customWidth="1"/>
    <col min="4658" max="4658" width="5.375" style="50" customWidth="1"/>
    <col min="4659" max="4659" width="6.5" style="50" customWidth="1"/>
    <col min="4660" max="4660" width="4.125" style="50" customWidth="1"/>
    <col min="4661" max="4661" width="7.875" style="50" customWidth="1"/>
    <col min="4662" max="4662" width="8.75" style="50" customWidth="1"/>
    <col min="4663" max="4666" width="6.25" style="50" customWidth="1"/>
    <col min="4667" max="4667" width="4.875" style="50" customWidth="1"/>
    <col min="4668" max="4668" width="2.5" style="50" customWidth="1"/>
    <col min="4669" max="4669" width="4.875" style="50" customWidth="1"/>
    <col min="4670" max="4907" width="9" style="50"/>
    <col min="4908" max="4908" width="1.75" style="50" customWidth="1"/>
    <col min="4909" max="4909" width="2.5" style="50" customWidth="1"/>
    <col min="4910" max="4910" width="3.625" style="50" customWidth="1"/>
    <col min="4911" max="4911" width="2.75" style="50" customWidth="1"/>
    <col min="4912" max="4912" width="0.875" style="50" customWidth="1"/>
    <col min="4913" max="4913" width="1.25" style="50" customWidth="1"/>
    <col min="4914" max="4914" width="5.375" style="50" customWidth="1"/>
    <col min="4915" max="4915" width="6.5" style="50" customWidth="1"/>
    <col min="4916" max="4916" width="4.125" style="50" customWidth="1"/>
    <col min="4917" max="4917" width="7.875" style="50" customWidth="1"/>
    <col min="4918" max="4918" width="8.75" style="50" customWidth="1"/>
    <col min="4919" max="4922" width="6.25" style="50" customWidth="1"/>
    <col min="4923" max="4923" width="4.875" style="50" customWidth="1"/>
    <col min="4924" max="4924" width="2.5" style="50" customWidth="1"/>
    <col min="4925" max="4925" width="4.875" style="50" customWidth="1"/>
    <col min="4926" max="5163" width="9" style="50"/>
    <col min="5164" max="5164" width="1.75" style="50" customWidth="1"/>
    <col min="5165" max="5165" width="2.5" style="50" customWidth="1"/>
    <col min="5166" max="5166" width="3.625" style="50" customWidth="1"/>
    <col min="5167" max="5167" width="2.75" style="50" customWidth="1"/>
    <col min="5168" max="5168" width="0.875" style="50" customWidth="1"/>
    <col min="5169" max="5169" width="1.25" style="50" customWidth="1"/>
    <col min="5170" max="5170" width="5.375" style="50" customWidth="1"/>
    <col min="5171" max="5171" width="6.5" style="50" customWidth="1"/>
    <col min="5172" max="5172" width="4.125" style="50" customWidth="1"/>
    <col min="5173" max="5173" width="7.875" style="50" customWidth="1"/>
    <col min="5174" max="5174" width="8.75" style="50" customWidth="1"/>
    <col min="5175" max="5178" width="6.25" style="50" customWidth="1"/>
    <col min="5179" max="5179" width="4.875" style="50" customWidth="1"/>
    <col min="5180" max="5180" width="2.5" style="50" customWidth="1"/>
    <col min="5181" max="5181" width="4.875" style="50" customWidth="1"/>
    <col min="5182" max="5419" width="9" style="50"/>
    <col min="5420" max="5420" width="1.75" style="50" customWidth="1"/>
    <col min="5421" max="5421" width="2.5" style="50" customWidth="1"/>
    <col min="5422" max="5422" width="3.625" style="50" customWidth="1"/>
    <col min="5423" max="5423" width="2.75" style="50" customWidth="1"/>
    <col min="5424" max="5424" width="0.875" style="50" customWidth="1"/>
    <col min="5425" max="5425" width="1.25" style="50" customWidth="1"/>
    <col min="5426" max="5426" width="5.375" style="50" customWidth="1"/>
    <col min="5427" max="5427" width="6.5" style="50" customWidth="1"/>
    <col min="5428" max="5428" width="4.125" style="50" customWidth="1"/>
    <col min="5429" max="5429" width="7.875" style="50" customWidth="1"/>
    <col min="5430" max="5430" width="8.75" style="50" customWidth="1"/>
    <col min="5431" max="5434" width="6.25" style="50" customWidth="1"/>
    <col min="5435" max="5435" width="4.875" style="50" customWidth="1"/>
    <col min="5436" max="5436" width="2.5" style="50" customWidth="1"/>
    <col min="5437" max="5437" width="4.875" style="50" customWidth="1"/>
    <col min="5438" max="5675" width="9" style="50"/>
    <col min="5676" max="5676" width="1.75" style="50" customWidth="1"/>
    <col min="5677" max="5677" width="2.5" style="50" customWidth="1"/>
    <col min="5678" max="5678" width="3.625" style="50" customWidth="1"/>
    <col min="5679" max="5679" width="2.75" style="50" customWidth="1"/>
    <col min="5680" max="5680" width="0.875" style="50" customWidth="1"/>
    <col min="5681" max="5681" width="1.25" style="50" customWidth="1"/>
    <col min="5682" max="5682" width="5.375" style="50" customWidth="1"/>
    <col min="5683" max="5683" width="6.5" style="50" customWidth="1"/>
    <col min="5684" max="5684" width="4.125" style="50" customWidth="1"/>
    <col min="5685" max="5685" width="7.875" style="50" customWidth="1"/>
    <col min="5686" max="5686" width="8.75" style="50" customWidth="1"/>
    <col min="5687" max="5690" width="6.25" style="50" customWidth="1"/>
    <col min="5691" max="5691" width="4.875" style="50" customWidth="1"/>
    <col min="5692" max="5692" width="2.5" style="50" customWidth="1"/>
    <col min="5693" max="5693" width="4.875" style="50" customWidth="1"/>
    <col min="5694" max="5931" width="9" style="50"/>
    <col min="5932" max="5932" width="1.75" style="50" customWidth="1"/>
    <col min="5933" max="5933" width="2.5" style="50" customWidth="1"/>
    <col min="5934" max="5934" width="3.625" style="50" customWidth="1"/>
    <col min="5935" max="5935" width="2.75" style="50" customWidth="1"/>
    <col min="5936" max="5936" width="0.875" style="50" customWidth="1"/>
    <col min="5937" max="5937" width="1.25" style="50" customWidth="1"/>
    <col min="5938" max="5938" width="5.375" style="50" customWidth="1"/>
    <col min="5939" max="5939" width="6.5" style="50" customWidth="1"/>
    <col min="5940" max="5940" width="4.125" style="50" customWidth="1"/>
    <col min="5941" max="5941" width="7.875" style="50" customWidth="1"/>
    <col min="5942" max="5942" width="8.75" style="50" customWidth="1"/>
    <col min="5943" max="5946" width="6.25" style="50" customWidth="1"/>
    <col min="5947" max="5947" width="4.875" style="50" customWidth="1"/>
    <col min="5948" max="5948" width="2.5" style="50" customWidth="1"/>
    <col min="5949" max="5949" width="4.875" style="50" customWidth="1"/>
    <col min="5950" max="6187" width="9" style="50"/>
    <col min="6188" max="6188" width="1.75" style="50" customWidth="1"/>
    <col min="6189" max="6189" width="2.5" style="50" customWidth="1"/>
    <col min="6190" max="6190" width="3.625" style="50" customWidth="1"/>
    <col min="6191" max="6191" width="2.75" style="50" customWidth="1"/>
    <col min="6192" max="6192" width="0.875" style="50" customWidth="1"/>
    <col min="6193" max="6193" width="1.25" style="50" customWidth="1"/>
    <col min="6194" max="6194" width="5.375" style="50" customWidth="1"/>
    <col min="6195" max="6195" width="6.5" style="50" customWidth="1"/>
    <col min="6196" max="6196" width="4.125" style="50" customWidth="1"/>
    <col min="6197" max="6197" width="7.875" style="50" customWidth="1"/>
    <col min="6198" max="6198" width="8.75" style="50" customWidth="1"/>
    <col min="6199" max="6202" width="6.25" style="50" customWidth="1"/>
    <col min="6203" max="6203" width="4.875" style="50" customWidth="1"/>
    <col min="6204" max="6204" width="2.5" style="50" customWidth="1"/>
    <col min="6205" max="6205" width="4.875" style="50" customWidth="1"/>
    <col min="6206" max="6443" width="9" style="50"/>
    <col min="6444" max="6444" width="1.75" style="50" customWidth="1"/>
    <col min="6445" max="6445" width="2.5" style="50" customWidth="1"/>
    <col min="6446" max="6446" width="3.625" style="50" customWidth="1"/>
    <col min="6447" max="6447" width="2.75" style="50" customWidth="1"/>
    <col min="6448" max="6448" width="0.875" style="50" customWidth="1"/>
    <col min="6449" max="6449" width="1.25" style="50" customWidth="1"/>
    <col min="6450" max="6450" width="5.375" style="50" customWidth="1"/>
    <col min="6451" max="6451" width="6.5" style="50" customWidth="1"/>
    <col min="6452" max="6452" width="4.125" style="50" customWidth="1"/>
    <col min="6453" max="6453" width="7.875" style="50" customWidth="1"/>
    <col min="6454" max="6454" width="8.75" style="50" customWidth="1"/>
    <col min="6455" max="6458" width="6.25" style="50" customWidth="1"/>
    <col min="6459" max="6459" width="4.875" style="50" customWidth="1"/>
    <col min="6460" max="6460" width="2.5" style="50" customWidth="1"/>
    <col min="6461" max="6461" width="4.875" style="50" customWidth="1"/>
    <col min="6462" max="6699" width="9" style="50"/>
    <col min="6700" max="6700" width="1.75" style="50" customWidth="1"/>
    <col min="6701" max="6701" width="2.5" style="50" customWidth="1"/>
    <col min="6702" max="6702" width="3.625" style="50" customWidth="1"/>
    <col min="6703" max="6703" width="2.75" style="50" customWidth="1"/>
    <col min="6704" max="6704" width="0.875" style="50" customWidth="1"/>
    <col min="6705" max="6705" width="1.25" style="50" customWidth="1"/>
    <col min="6706" max="6706" width="5.375" style="50" customWidth="1"/>
    <col min="6707" max="6707" width="6.5" style="50" customWidth="1"/>
    <col min="6708" max="6708" width="4.125" style="50" customWidth="1"/>
    <col min="6709" max="6709" width="7.875" style="50" customWidth="1"/>
    <col min="6710" max="6710" width="8.75" style="50" customWidth="1"/>
    <col min="6711" max="6714" width="6.25" style="50" customWidth="1"/>
    <col min="6715" max="6715" width="4.875" style="50" customWidth="1"/>
    <col min="6716" max="6716" width="2.5" style="50" customWidth="1"/>
    <col min="6717" max="6717" width="4.875" style="50" customWidth="1"/>
    <col min="6718" max="6955" width="9" style="50"/>
    <col min="6956" max="6956" width="1.75" style="50" customWidth="1"/>
    <col min="6957" max="6957" width="2.5" style="50" customWidth="1"/>
    <col min="6958" max="6958" width="3.625" style="50" customWidth="1"/>
    <col min="6959" max="6959" width="2.75" style="50" customWidth="1"/>
    <col min="6960" max="6960" width="0.875" style="50" customWidth="1"/>
    <col min="6961" max="6961" width="1.25" style="50" customWidth="1"/>
    <col min="6962" max="6962" width="5.375" style="50" customWidth="1"/>
    <col min="6963" max="6963" width="6.5" style="50" customWidth="1"/>
    <col min="6964" max="6964" width="4.125" style="50" customWidth="1"/>
    <col min="6965" max="6965" width="7.875" style="50" customWidth="1"/>
    <col min="6966" max="6966" width="8.75" style="50" customWidth="1"/>
    <col min="6967" max="6970" width="6.25" style="50" customWidth="1"/>
    <col min="6971" max="6971" width="4.875" style="50" customWidth="1"/>
    <col min="6972" max="6972" width="2.5" style="50" customWidth="1"/>
    <col min="6973" max="6973" width="4.875" style="50" customWidth="1"/>
    <col min="6974" max="7211" width="9" style="50"/>
    <col min="7212" max="7212" width="1.75" style="50" customWidth="1"/>
    <col min="7213" max="7213" width="2.5" style="50" customWidth="1"/>
    <col min="7214" max="7214" width="3.625" style="50" customWidth="1"/>
    <col min="7215" max="7215" width="2.75" style="50" customWidth="1"/>
    <col min="7216" max="7216" width="0.875" style="50" customWidth="1"/>
    <col min="7217" max="7217" width="1.25" style="50" customWidth="1"/>
    <col min="7218" max="7218" width="5.375" style="50" customWidth="1"/>
    <col min="7219" max="7219" width="6.5" style="50" customWidth="1"/>
    <col min="7220" max="7220" width="4.125" style="50" customWidth="1"/>
    <col min="7221" max="7221" width="7.875" style="50" customWidth="1"/>
    <col min="7222" max="7222" width="8.75" style="50" customWidth="1"/>
    <col min="7223" max="7226" width="6.25" style="50" customWidth="1"/>
    <col min="7227" max="7227" width="4.875" style="50" customWidth="1"/>
    <col min="7228" max="7228" width="2.5" style="50" customWidth="1"/>
    <col min="7229" max="7229" width="4.875" style="50" customWidth="1"/>
    <col min="7230" max="7467" width="9" style="50"/>
    <col min="7468" max="7468" width="1.75" style="50" customWidth="1"/>
    <col min="7469" max="7469" width="2.5" style="50" customWidth="1"/>
    <col min="7470" max="7470" width="3.625" style="50" customWidth="1"/>
    <col min="7471" max="7471" width="2.75" style="50" customWidth="1"/>
    <col min="7472" max="7472" width="0.875" style="50" customWidth="1"/>
    <col min="7473" max="7473" width="1.25" style="50" customWidth="1"/>
    <col min="7474" max="7474" width="5.375" style="50" customWidth="1"/>
    <col min="7475" max="7475" width="6.5" style="50" customWidth="1"/>
    <col min="7476" max="7476" width="4.125" style="50" customWidth="1"/>
    <col min="7477" max="7477" width="7.875" style="50" customWidth="1"/>
    <col min="7478" max="7478" width="8.75" style="50" customWidth="1"/>
    <col min="7479" max="7482" width="6.25" style="50" customWidth="1"/>
    <col min="7483" max="7483" width="4.875" style="50" customWidth="1"/>
    <col min="7484" max="7484" width="2.5" style="50" customWidth="1"/>
    <col min="7485" max="7485" width="4.875" style="50" customWidth="1"/>
    <col min="7486" max="7723" width="9" style="50"/>
    <col min="7724" max="7724" width="1.75" style="50" customWidth="1"/>
    <col min="7725" max="7725" width="2.5" style="50" customWidth="1"/>
    <col min="7726" max="7726" width="3.625" style="50" customWidth="1"/>
    <col min="7727" max="7727" width="2.75" style="50" customWidth="1"/>
    <col min="7728" max="7728" width="0.875" style="50" customWidth="1"/>
    <col min="7729" max="7729" width="1.25" style="50" customWidth="1"/>
    <col min="7730" max="7730" width="5.375" style="50" customWidth="1"/>
    <col min="7731" max="7731" width="6.5" style="50" customWidth="1"/>
    <col min="7732" max="7732" width="4.125" style="50" customWidth="1"/>
    <col min="7733" max="7733" width="7.875" style="50" customWidth="1"/>
    <col min="7734" max="7734" width="8.75" style="50" customWidth="1"/>
    <col min="7735" max="7738" width="6.25" style="50" customWidth="1"/>
    <col min="7739" max="7739" width="4.875" style="50" customWidth="1"/>
    <col min="7740" max="7740" width="2.5" style="50" customWidth="1"/>
    <col min="7741" max="7741" width="4.875" style="50" customWidth="1"/>
    <col min="7742" max="7979" width="9" style="50"/>
    <col min="7980" max="7980" width="1.75" style="50" customWidth="1"/>
    <col min="7981" max="7981" width="2.5" style="50" customWidth="1"/>
    <col min="7982" max="7982" width="3.625" style="50" customWidth="1"/>
    <col min="7983" max="7983" width="2.75" style="50" customWidth="1"/>
    <col min="7984" max="7984" width="0.875" style="50" customWidth="1"/>
    <col min="7985" max="7985" width="1.25" style="50" customWidth="1"/>
    <col min="7986" max="7986" width="5.375" style="50" customWidth="1"/>
    <col min="7987" max="7987" width="6.5" style="50" customWidth="1"/>
    <col min="7988" max="7988" width="4.125" style="50" customWidth="1"/>
    <col min="7989" max="7989" width="7.875" style="50" customWidth="1"/>
    <col min="7990" max="7990" width="8.75" style="50" customWidth="1"/>
    <col min="7991" max="7994" width="6.25" style="50" customWidth="1"/>
    <col min="7995" max="7995" width="4.875" style="50" customWidth="1"/>
    <col min="7996" max="7996" width="2.5" style="50" customWidth="1"/>
    <col min="7997" max="7997" width="4.875" style="50" customWidth="1"/>
    <col min="7998" max="8235" width="9" style="50"/>
    <col min="8236" max="8236" width="1.75" style="50" customWidth="1"/>
    <col min="8237" max="8237" width="2.5" style="50" customWidth="1"/>
    <col min="8238" max="8238" width="3.625" style="50" customWidth="1"/>
    <col min="8239" max="8239" width="2.75" style="50" customWidth="1"/>
    <col min="8240" max="8240" width="0.875" style="50" customWidth="1"/>
    <col min="8241" max="8241" width="1.25" style="50" customWidth="1"/>
    <col min="8242" max="8242" width="5.375" style="50" customWidth="1"/>
    <col min="8243" max="8243" width="6.5" style="50" customWidth="1"/>
    <col min="8244" max="8244" width="4.125" style="50" customWidth="1"/>
    <col min="8245" max="8245" width="7.875" style="50" customWidth="1"/>
    <col min="8246" max="8246" width="8.75" style="50" customWidth="1"/>
    <col min="8247" max="8250" width="6.25" style="50" customWidth="1"/>
    <col min="8251" max="8251" width="4.875" style="50" customWidth="1"/>
    <col min="8252" max="8252" width="2.5" style="50" customWidth="1"/>
    <col min="8253" max="8253" width="4.875" style="50" customWidth="1"/>
    <col min="8254" max="8491" width="9" style="50"/>
    <col min="8492" max="8492" width="1.75" style="50" customWidth="1"/>
    <col min="8493" max="8493" width="2.5" style="50" customWidth="1"/>
    <col min="8494" max="8494" width="3.625" style="50" customWidth="1"/>
    <col min="8495" max="8495" width="2.75" style="50" customWidth="1"/>
    <col min="8496" max="8496" width="0.875" style="50" customWidth="1"/>
    <col min="8497" max="8497" width="1.25" style="50" customWidth="1"/>
    <col min="8498" max="8498" width="5.375" style="50" customWidth="1"/>
    <col min="8499" max="8499" width="6.5" style="50" customWidth="1"/>
    <col min="8500" max="8500" width="4.125" style="50" customWidth="1"/>
    <col min="8501" max="8501" width="7.875" style="50" customWidth="1"/>
    <col min="8502" max="8502" width="8.75" style="50" customWidth="1"/>
    <col min="8503" max="8506" width="6.25" style="50" customWidth="1"/>
    <col min="8507" max="8507" width="4.875" style="50" customWidth="1"/>
    <col min="8508" max="8508" width="2.5" style="50" customWidth="1"/>
    <col min="8509" max="8509" width="4.875" style="50" customWidth="1"/>
    <col min="8510" max="8747" width="9" style="50"/>
    <col min="8748" max="8748" width="1.75" style="50" customWidth="1"/>
    <col min="8749" max="8749" width="2.5" style="50" customWidth="1"/>
    <col min="8750" max="8750" width="3.625" style="50" customWidth="1"/>
    <col min="8751" max="8751" width="2.75" style="50" customWidth="1"/>
    <col min="8752" max="8752" width="0.875" style="50" customWidth="1"/>
    <col min="8753" max="8753" width="1.25" style="50" customWidth="1"/>
    <col min="8754" max="8754" width="5.375" style="50" customWidth="1"/>
    <col min="8755" max="8755" width="6.5" style="50" customWidth="1"/>
    <col min="8756" max="8756" width="4.125" style="50" customWidth="1"/>
    <col min="8757" max="8757" width="7.875" style="50" customWidth="1"/>
    <col min="8758" max="8758" width="8.75" style="50" customWidth="1"/>
    <col min="8759" max="8762" width="6.25" style="50" customWidth="1"/>
    <col min="8763" max="8763" width="4.875" style="50" customWidth="1"/>
    <col min="8764" max="8764" width="2.5" style="50" customWidth="1"/>
    <col min="8765" max="8765" width="4.875" style="50" customWidth="1"/>
    <col min="8766" max="9003" width="9" style="50"/>
    <col min="9004" max="9004" width="1.75" style="50" customWidth="1"/>
    <col min="9005" max="9005" width="2.5" style="50" customWidth="1"/>
    <col min="9006" max="9006" width="3.625" style="50" customWidth="1"/>
    <col min="9007" max="9007" width="2.75" style="50" customWidth="1"/>
    <col min="9008" max="9008" width="0.875" style="50" customWidth="1"/>
    <col min="9009" max="9009" width="1.25" style="50" customWidth="1"/>
    <col min="9010" max="9010" width="5.375" style="50" customWidth="1"/>
    <col min="9011" max="9011" width="6.5" style="50" customWidth="1"/>
    <col min="9012" max="9012" width="4.125" style="50" customWidth="1"/>
    <col min="9013" max="9013" width="7.875" style="50" customWidth="1"/>
    <col min="9014" max="9014" width="8.75" style="50" customWidth="1"/>
    <col min="9015" max="9018" width="6.25" style="50" customWidth="1"/>
    <col min="9019" max="9019" width="4.875" style="50" customWidth="1"/>
    <col min="9020" max="9020" width="2.5" style="50" customWidth="1"/>
    <col min="9021" max="9021" width="4.875" style="50" customWidth="1"/>
    <col min="9022" max="9259" width="9" style="50"/>
    <col min="9260" max="9260" width="1.75" style="50" customWidth="1"/>
    <col min="9261" max="9261" width="2.5" style="50" customWidth="1"/>
    <col min="9262" max="9262" width="3.625" style="50" customWidth="1"/>
    <col min="9263" max="9263" width="2.75" style="50" customWidth="1"/>
    <col min="9264" max="9264" width="0.875" style="50" customWidth="1"/>
    <col min="9265" max="9265" width="1.25" style="50" customWidth="1"/>
    <col min="9266" max="9266" width="5.375" style="50" customWidth="1"/>
    <col min="9267" max="9267" width="6.5" style="50" customWidth="1"/>
    <col min="9268" max="9268" width="4.125" style="50" customWidth="1"/>
    <col min="9269" max="9269" width="7.875" style="50" customWidth="1"/>
    <col min="9270" max="9270" width="8.75" style="50" customWidth="1"/>
    <col min="9271" max="9274" width="6.25" style="50" customWidth="1"/>
    <col min="9275" max="9275" width="4.875" style="50" customWidth="1"/>
    <col min="9276" max="9276" width="2.5" style="50" customWidth="1"/>
    <col min="9277" max="9277" width="4.875" style="50" customWidth="1"/>
    <col min="9278" max="9515" width="9" style="50"/>
    <col min="9516" max="9516" width="1.75" style="50" customWidth="1"/>
    <col min="9517" max="9517" width="2.5" style="50" customWidth="1"/>
    <col min="9518" max="9518" width="3.625" style="50" customWidth="1"/>
    <col min="9519" max="9519" width="2.75" style="50" customWidth="1"/>
    <col min="9520" max="9520" width="0.875" style="50" customWidth="1"/>
    <col min="9521" max="9521" width="1.25" style="50" customWidth="1"/>
    <col min="9522" max="9522" width="5.375" style="50" customWidth="1"/>
    <col min="9523" max="9523" width="6.5" style="50" customWidth="1"/>
    <col min="9524" max="9524" width="4.125" style="50" customWidth="1"/>
    <col min="9525" max="9525" width="7.875" style="50" customWidth="1"/>
    <col min="9526" max="9526" width="8.75" style="50" customWidth="1"/>
    <col min="9527" max="9530" width="6.25" style="50" customWidth="1"/>
    <col min="9531" max="9531" width="4.875" style="50" customWidth="1"/>
    <col min="9532" max="9532" width="2.5" style="50" customWidth="1"/>
    <col min="9533" max="9533" width="4.875" style="50" customWidth="1"/>
    <col min="9534" max="9771" width="9" style="50"/>
    <col min="9772" max="9772" width="1.75" style="50" customWidth="1"/>
    <col min="9773" max="9773" width="2.5" style="50" customWidth="1"/>
    <col min="9774" max="9774" width="3.625" style="50" customWidth="1"/>
    <col min="9775" max="9775" width="2.75" style="50" customWidth="1"/>
    <col min="9776" max="9776" width="0.875" style="50" customWidth="1"/>
    <col min="9777" max="9777" width="1.25" style="50" customWidth="1"/>
    <col min="9778" max="9778" width="5.375" style="50" customWidth="1"/>
    <col min="9779" max="9779" width="6.5" style="50" customWidth="1"/>
    <col min="9780" max="9780" width="4.125" style="50" customWidth="1"/>
    <col min="9781" max="9781" width="7.875" style="50" customWidth="1"/>
    <col min="9782" max="9782" width="8.75" style="50" customWidth="1"/>
    <col min="9783" max="9786" width="6.25" style="50" customWidth="1"/>
    <col min="9787" max="9787" width="4.875" style="50" customWidth="1"/>
    <col min="9788" max="9788" width="2.5" style="50" customWidth="1"/>
    <col min="9789" max="9789" width="4.875" style="50" customWidth="1"/>
    <col min="9790" max="10027" width="9" style="50"/>
    <col min="10028" max="10028" width="1.75" style="50" customWidth="1"/>
    <col min="10029" max="10029" width="2.5" style="50" customWidth="1"/>
    <col min="10030" max="10030" width="3.625" style="50" customWidth="1"/>
    <col min="10031" max="10031" width="2.75" style="50" customWidth="1"/>
    <col min="10032" max="10032" width="0.875" style="50" customWidth="1"/>
    <col min="10033" max="10033" width="1.25" style="50" customWidth="1"/>
    <col min="10034" max="10034" width="5.375" style="50" customWidth="1"/>
    <col min="10035" max="10035" width="6.5" style="50" customWidth="1"/>
    <col min="10036" max="10036" width="4.125" style="50" customWidth="1"/>
    <col min="10037" max="10037" width="7.875" style="50" customWidth="1"/>
    <col min="10038" max="10038" width="8.75" style="50" customWidth="1"/>
    <col min="10039" max="10042" width="6.25" style="50" customWidth="1"/>
    <col min="10043" max="10043" width="4.875" style="50" customWidth="1"/>
    <col min="10044" max="10044" width="2.5" style="50" customWidth="1"/>
    <col min="10045" max="10045" width="4.875" style="50" customWidth="1"/>
    <col min="10046" max="10283" width="9" style="50"/>
    <col min="10284" max="10284" width="1.75" style="50" customWidth="1"/>
    <col min="10285" max="10285" width="2.5" style="50" customWidth="1"/>
    <col min="10286" max="10286" width="3.625" style="50" customWidth="1"/>
    <col min="10287" max="10287" width="2.75" style="50" customWidth="1"/>
    <col min="10288" max="10288" width="0.875" style="50" customWidth="1"/>
    <col min="10289" max="10289" width="1.25" style="50" customWidth="1"/>
    <col min="10290" max="10290" width="5.375" style="50" customWidth="1"/>
    <col min="10291" max="10291" width="6.5" style="50" customWidth="1"/>
    <col min="10292" max="10292" width="4.125" style="50" customWidth="1"/>
    <col min="10293" max="10293" width="7.875" style="50" customWidth="1"/>
    <col min="10294" max="10294" width="8.75" style="50" customWidth="1"/>
    <col min="10295" max="10298" width="6.25" style="50" customWidth="1"/>
    <col min="10299" max="10299" width="4.875" style="50" customWidth="1"/>
    <col min="10300" max="10300" width="2.5" style="50" customWidth="1"/>
    <col min="10301" max="10301" width="4.875" style="50" customWidth="1"/>
    <col min="10302" max="10539" width="9" style="50"/>
    <col min="10540" max="10540" width="1.75" style="50" customWidth="1"/>
    <col min="10541" max="10541" width="2.5" style="50" customWidth="1"/>
    <col min="10542" max="10542" width="3.625" style="50" customWidth="1"/>
    <col min="10543" max="10543" width="2.75" style="50" customWidth="1"/>
    <col min="10544" max="10544" width="0.875" style="50" customWidth="1"/>
    <col min="10545" max="10545" width="1.25" style="50" customWidth="1"/>
    <col min="10546" max="10546" width="5.375" style="50" customWidth="1"/>
    <col min="10547" max="10547" width="6.5" style="50" customWidth="1"/>
    <col min="10548" max="10548" width="4.125" style="50" customWidth="1"/>
    <col min="10549" max="10549" width="7.875" style="50" customWidth="1"/>
    <col min="10550" max="10550" width="8.75" style="50" customWidth="1"/>
    <col min="10551" max="10554" width="6.25" style="50" customWidth="1"/>
    <col min="10555" max="10555" width="4.875" style="50" customWidth="1"/>
    <col min="10556" max="10556" width="2.5" style="50" customWidth="1"/>
    <col min="10557" max="10557" width="4.875" style="50" customWidth="1"/>
    <col min="10558" max="10795" width="9" style="50"/>
    <col min="10796" max="10796" width="1.75" style="50" customWidth="1"/>
    <col min="10797" max="10797" width="2.5" style="50" customWidth="1"/>
    <col min="10798" max="10798" width="3.625" style="50" customWidth="1"/>
    <col min="10799" max="10799" width="2.75" style="50" customWidth="1"/>
    <col min="10800" max="10800" width="0.875" style="50" customWidth="1"/>
    <col min="10801" max="10801" width="1.25" style="50" customWidth="1"/>
    <col min="10802" max="10802" width="5.375" style="50" customWidth="1"/>
    <col min="10803" max="10803" width="6.5" style="50" customWidth="1"/>
    <col min="10804" max="10804" width="4.125" style="50" customWidth="1"/>
    <col min="10805" max="10805" width="7.875" style="50" customWidth="1"/>
    <col min="10806" max="10806" width="8.75" style="50" customWidth="1"/>
    <col min="10807" max="10810" width="6.25" style="50" customWidth="1"/>
    <col min="10811" max="10811" width="4.875" style="50" customWidth="1"/>
    <col min="10812" max="10812" width="2.5" style="50" customWidth="1"/>
    <col min="10813" max="10813" width="4.875" style="50" customWidth="1"/>
    <col min="10814" max="11051" width="9" style="50"/>
    <col min="11052" max="11052" width="1.75" style="50" customWidth="1"/>
    <col min="11053" max="11053" width="2.5" style="50" customWidth="1"/>
    <col min="11054" max="11054" width="3.625" style="50" customWidth="1"/>
    <col min="11055" max="11055" width="2.75" style="50" customWidth="1"/>
    <col min="11056" max="11056" width="0.875" style="50" customWidth="1"/>
    <col min="11057" max="11057" width="1.25" style="50" customWidth="1"/>
    <col min="11058" max="11058" width="5.375" style="50" customWidth="1"/>
    <col min="11059" max="11059" width="6.5" style="50" customWidth="1"/>
    <col min="11060" max="11060" width="4.125" style="50" customWidth="1"/>
    <col min="11061" max="11061" width="7.875" style="50" customWidth="1"/>
    <col min="11062" max="11062" width="8.75" style="50" customWidth="1"/>
    <col min="11063" max="11066" width="6.25" style="50" customWidth="1"/>
    <col min="11067" max="11067" width="4.875" style="50" customWidth="1"/>
    <col min="11068" max="11068" width="2.5" style="50" customWidth="1"/>
    <col min="11069" max="11069" width="4.875" style="50" customWidth="1"/>
    <col min="11070" max="11307" width="9" style="50"/>
    <col min="11308" max="11308" width="1.75" style="50" customWidth="1"/>
    <col min="11309" max="11309" width="2.5" style="50" customWidth="1"/>
    <col min="11310" max="11310" width="3.625" style="50" customWidth="1"/>
    <col min="11311" max="11311" width="2.75" style="50" customWidth="1"/>
    <col min="11312" max="11312" width="0.875" style="50" customWidth="1"/>
    <col min="11313" max="11313" width="1.25" style="50" customWidth="1"/>
    <col min="11314" max="11314" width="5.375" style="50" customWidth="1"/>
    <col min="11315" max="11315" width="6.5" style="50" customWidth="1"/>
    <col min="11316" max="11316" width="4.125" style="50" customWidth="1"/>
    <col min="11317" max="11317" width="7.875" style="50" customWidth="1"/>
    <col min="11318" max="11318" width="8.75" style="50" customWidth="1"/>
    <col min="11319" max="11322" width="6.25" style="50" customWidth="1"/>
    <col min="11323" max="11323" width="4.875" style="50" customWidth="1"/>
    <col min="11324" max="11324" width="2.5" style="50" customWidth="1"/>
    <col min="11325" max="11325" width="4.875" style="50" customWidth="1"/>
    <col min="11326" max="11563" width="9" style="50"/>
    <col min="11564" max="11564" width="1.75" style="50" customWidth="1"/>
    <col min="11565" max="11565" width="2.5" style="50" customWidth="1"/>
    <col min="11566" max="11566" width="3.625" style="50" customWidth="1"/>
    <col min="11567" max="11567" width="2.75" style="50" customWidth="1"/>
    <col min="11568" max="11568" width="0.875" style="50" customWidth="1"/>
    <col min="11569" max="11569" width="1.25" style="50" customWidth="1"/>
    <col min="11570" max="11570" width="5.375" style="50" customWidth="1"/>
    <col min="11571" max="11571" width="6.5" style="50" customWidth="1"/>
    <col min="11572" max="11572" width="4.125" style="50" customWidth="1"/>
    <col min="11573" max="11573" width="7.875" style="50" customWidth="1"/>
    <col min="11574" max="11574" width="8.75" style="50" customWidth="1"/>
    <col min="11575" max="11578" width="6.25" style="50" customWidth="1"/>
    <col min="11579" max="11579" width="4.875" style="50" customWidth="1"/>
    <col min="11580" max="11580" width="2.5" style="50" customWidth="1"/>
    <col min="11581" max="11581" width="4.875" style="50" customWidth="1"/>
    <col min="11582" max="11819" width="9" style="50"/>
    <col min="11820" max="11820" width="1.75" style="50" customWidth="1"/>
    <col min="11821" max="11821" width="2.5" style="50" customWidth="1"/>
    <col min="11822" max="11822" width="3.625" style="50" customWidth="1"/>
    <col min="11823" max="11823" width="2.75" style="50" customWidth="1"/>
    <col min="11824" max="11824" width="0.875" style="50" customWidth="1"/>
    <col min="11825" max="11825" width="1.25" style="50" customWidth="1"/>
    <col min="11826" max="11826" width="5.375" style="50" customWidth="1"/>
    <col min="11827" max="11827" width="6.5" style="50" customWidth="1"/>
    <col min="11828" max="11828" width="4.125" style="50" customWidth="1"/>
    <col min="11829" max="11829" width="7.875" style="50" customWidth="1"/>
    <col min="11830" max="11830" width="8.75" style="50" customWidth="1"/>
    <col min="11831" max="11834" width="6.25" style="50" customWidth="1"/>
    <col min="11835" max="11835" width="4.875" style="50" customWidth="1"/>
    <col min="11836" max="11836" width="2.5" style="50" customWidth="1"/>
    <col min="11837" max="11837" width="4.875" style="50" customWidth="1"/>
    <col min="11838" max="12075" width="9" style="50"/>
    <col min="12076" max="12076" width="1.75" style="50" customWidth="1"/>
    <col min="12077" max="12077" width="2.5" style="50" customWidth="1"/>
    <col min="12078" max="12078" width="3.625" style="50" customWidth="1"/>
    <col min="12079" max="12079" width="2.75" style="50" customWidth="1"/>
    <col min="12080" max="12080" width="0.875" style="50" customWidth="1"/>
    <col min="12081" max="12081" width="1.25" style="50" customWidth="1"/>
    <col min="12082" max="12082" width="5.375" style="50" customWidth="1"/>
    <col min="12083" max="12083" width="6.5" style="50" customWidth="1"/>
    <col min="12084" max="12084" width="4.125" style="50" customWidth="1"/>
    <col min="12085" max="12085" width="7.875" style="50" customWidth="1"/>
    <col min="12086" max="12086" width="8.75" style="50" customWidth="1"/>
    <col min="12087" max="12090" width="6.25" style="50" customWidth="1"/>
    <col min="12091" max="12091" width="4.875" style="50" customWidth="1"/>
    <col min="12092" max="12092" width="2.5" style="50" customWidth="1"/>
    <col min="12093" max="12093" width="4.875" style="50" customWidth="1"/>
    <col min="12094" max="12331" width="9" style="50"/>
    <col min="12332" max="12332" width="1.75" style="50" customWidth="1"/>
    <col min="12333" max="12333" width="2.5" style="50" customWidth="1"/>
    <col min="12334" max="12334" width="3.625" style="50" customWidth="1"/>
    <col min="12335" max="12335" width="2.75" style="50" customWidth="1"/>
    <col min="12336" max="12336" width="0.875" style="50" customWidth="1"/>
    <col min="12337" max="12337" width="1.25" style="50" customWidth="1"/>
    <col min="12338" max="12338" width="5.375" style="50" customWidth="1"/>
    <col min="12339" max="12339" width="6.5" style="50" customWidth="1"/>
    <col min="12340" max="12340" width="4.125" style="50" customWidth="1"/>
    <col min="12341" max="12341" width="7.875" style="50" customWidth="1"/>
    <col min="12342" max="12342" width="8.75" style="50" customWidth="1"/>
    <col min="12343" max="12346" width="6.25" style="50" customWidth="1"/>
    <col min="12347" max="12347" width="4.875" style="50" customWidth="1"/>
    <col min="12348" max="12348" width="2.5" style="50" customWidth="1"/>
    <col min="12349" max="12349" width="4.875" style="50" customWidth="1"/>
    <col min="12350" max="12587" width="9" style="50"/>
    <col min="12588" max="12588" width="1.75" style="50" customWidth="1"/>
    <col min="12589" max="12589" width="2.5" style="50" customWidth="1"/>
    <col min="12590" max="12590" width="3.625" style="50" customWidth="1"/>
    <col min="12591" max="12591" width="2.75" style="50" customWidth="1"/>
    <col min="12592" max="12592" width="0.875" style="50" customWidth="1"/>
    <col min="12593" max="12593" width="1.25" style="50" customWidth="1"/>
    <col min="12594" max="12594" width="5.375" style="50" customWidth="1"/>
    <col min="12595" max="12595" width="6.5" style="50" customWidth="1"/>
    <col min="12596" max="12596" width="4.125" style="50" customWidth="1"/>
    <col min="12597" max="12597" width="7.875" style="50" customWidth="1"/>
    <col min="12598" max="12598" width="8.75" style="50" customWidth="1"/>
    <col min="12599" max="12602" width="6.25" style="50" customWidth="1"/>
    <col min="12603" max="12603" width="4.875" style="50" customWidth="1"/>
    <col min="12604" max="12604" width="2.5" style="50" customWidth="1"/>
    <col min="12605" max="12605" width="4.875" style="50" customWidth="1"/>
    <col min="12606" max="12843" width="9" style="50"/>
    <col min="12844" max="12844" width="1.75" style="50" customWidth="1"/>
    <col min="12845" max="12845" width="2.5" style="50" customWidth="1"/>
    <col min="12846" max="12846" width="3.625" style="50" customWidth="1"/>
    <col min="12847" max="12847" width="2.75" style="50" customWidth="1"/>
    <col min="12848" max="12848" width="0.875" style="50" customWidth="1"/>
    <col min="12849" max="12849" width="1.25" style="50" customWidth="1"/>
    <col min="12850" max="12850" width="5.375" style="50" customWidth="1"/>
    <col min="12851" max="12851" width="6.5" style="50" customWidth="1"/>
    <col min="12852" max="12852" width="4.125" style="50" customWidth="1"/>
    <col min="12853" max="12853" width="7.875" style="50" customWidth="1"/>
    <col min="12854" max="12854" width="8.75" style="50" customWidth="1"/>
    <col min="12855" max="12858" width="6.25" style="50" customWidth="1"/>
    <col min="12859" max="12859" width="4.875" style="50" customWidth="1"/>
    <col min="12860" max="12860" width="2.5" style="50" customWidth="1"/>
    <col min="12861" max="12861" width="4.875" style="50" customWidth="1"/>
    <col min="12862" max="13099" width="9" style="50"/>
    <col min="13100" max="13100" width="1.75" style="50" customWidth="1"/>
    <col min="13101" max="13101" width="2.5" style="50" customWidth="1"/>
    <col min="13102" max="13102" width="3.625" style="50" customWidth="1"/>
    <col min="13103" max="13103" width="2.75" style="50" customWidth="1"/>
    <col min="13104" max="13104" width="0.875" style="50" customWidth="1"/>
    <col min="13105" max="13105" width="1.25" style="50" customWidth="1"/>
    <col min="13106" max="13106" width="5.375" style="50" customWidth="1"/>
    <col min="13107" max="13107" width="6.5" style="50" customWidth="1"/>
    <col min="13108" max="13108" width="4.125" style="50" customWidth="1"/>
    <col min="13109" max="13109" width="7.875" style="50" customWidth="1"/>
    <col min="13110" max="13110" width="8.75" style="50" customWidth="1"/>
    <col min="13111" max="13114" width="6.25" style="50" customWidth="1"/>
    <col min="13115" max="13115" width="4.875" style="50" customWidth="1"/>
    <col min="13116" max="13116" width="2.5" style="50" customWidth="1"/>
    <col min="13117" max="13117" width="4.875" style="50" customWidth="1"/>
    <col min="13118" max="13355" width="9" style="50"/>
    <col min="13356" max="13356" width="1.75" style="50" customWidth="1"/>
    <col min="13357" max="13357" width="2.5" style="50" customWidth="1"/>
    <col min="13358" max="13358" width="3.625" style="50" customWidth="1"/>
    <col min="13359" max="13359" width="2.75" style="50" customWidth="1"/>
    <col min="13360" max="13360" width="0.875" style="50" customWidth="1"/>
    <col min="13361" max="13361" width="1.25" style="50" customWidth="1"/>
    <col min="13362" max="13362" width="5.375" style="50" customWidth="1"/>
    <col min="13363" max="13363" width="6.5" style="50" customWidth="1"/>
    <col min="13364" max="13364" width="4.125" style="50" customWidth="1"/>
    <col min="13365" max="13365" width="7.875" style="50" customWidth="1"/>
    <col min="13366" max="13366" width="8.75" style="50" customWidth="1"/>
    <col min="13367" max="13370" width="6.25" style="50" customWidth="1"/>
    <col min="13371" max="13371" width="4.875" style="50" customWidth="1"/>
    <col min="13372" max="13372" width="2.5" style="50" customWidth="1"/>
    <col min="13373" max="13373" width="4.875" style="50" customWidth="1"/>
    <col min="13374" max="13611" width="9" style="50"/>
    <col min="13612" max="13612" width="1.75" style="50" customWidth="1"/>
    <col min="13613" max="13613" width="2.5" style="50" customWidth="1"/>
    <col min="13614" max="13614" width="3.625" style="50" customWidth="1"/>
    <col min="13615" max="13615" width="2.75" style="50" customWidth="1"/>
    <col min="13616" max="13616" width="0.875" style="50" customWidth="1"/>
    <col min="13617" max="13617" width="1.25" style="50" customWidth="1"/>
    <col min="13618" max="13618" width="5.375" style="50" customWidth="1"/>
    <col min="13619" max="13619" width="6.5" style="50" customWidth="1"/>
    <col min="13620" max="13620" width="4.125" style="50" customWidth="1"/>
    <col min="13621" max="13621" width="7.875" style="50" customWidth="1"/>
    <col min="13622" max="13622" width="8.75" style="50" customWidth="1"/>
    <col min="13623" max="13626" width="6.25" style="50" customWidth="1"/>
    <col min="13627" max="13627" width="4.875" style="50" customWidth="1"/>
    <col min="13628" max="13628" width="2.5" style="50" customWidth="1"/>
    <col min="13629" max="13629" width="4.875" style="50" customWidth="1"/>
    <col min="13630" max="13867" width="9" style="50"/>
    <col min="13868" max="13868" width="1.75" style="50" customWidth="1"/>
    <col min="13869" max="13869" width="2.5" style="50" customWidth="1"/>
    <col min="13870" max="13870" width="3.625" style="50" customWidth="1"/>
    <col min="13871" max="13871" width="2.75" style="50" customWidth="1"/>
    <col min="13872" max="13872" width="0.875" style="50" customWidth="1"/>
    <col min="13873" max="13873" width="1.25" style="50" customWidth="1"/>
    <col min="13874" max="13874" width="5.375" style="50" customWidth="1"/>
    <col min="13875" max="13875" width="6.5" style="50" customWidth="1"/>
    <col min="13876" max="13876" width="4.125" style="50" customWidth="1"/>
    <col min="13877" max="13877" width="7.875" style="50" customWidth="1"/>
    <col min="13878" max="13878" width="8.75" style="50" customWidth="1"/>
    <col min="13879" max="13882" width="6.25" style="50" customWidth="1"/>
    <col min="13883" max="13883" width="4.875" style="50" customWidth="1"/>
    <col min="13884" max="13884" width="2.5" style="50" customWidth="1"/>
    <col min="13885" max="13885" width="4.875" style="50" customWidth="1"/>
    <col min="13886" max="14123" width="9" style="50"/>
    <col min="14124" max="14124" width="1.75" style="50" customWidth="1"/>
    <col min="14125" max="14125" width="2.5" style="50" customWidth="1"/>
    <col min="14126" max="14126" width="3.625" style="50" customWidth="1"/>
    <col min="14127" max="14127" width="2.75" style="50" customWidth="1"/>
    <col min="14128" max="14128" width="0.875" style="50" customWidth="1"/>
    <col min="14129" max="14129" width="1.25" style="50" customWidth="1"/>
    <col min="14130" max="14130" width="5.375" style="50" customWidth="1"/>
    <col min="14131" max="14131" width="6.5" style="50" customWidth="1"/>
    <col min="14132" max="14132" width="4.125" style="50" customWidth="1"/>
    <col min="14133" max="14133" width="7.875" style="50" customWidth="1"/>
    <col min="14134" max="14134" width="8.75" style="50" customWidth="1"/>
    <col min="14135" max="14138" width="6.25" style="50" customWidth="1"/>
    <col min="14139" max="14139" width="4.875" style="50" customWidth="1"/>
    <col min="14140" max="14140" width="2.5" style="50" customWidth="1"/>
    <col min="14141" max="14141" width="4.875" style="50" customWidth="1"/>
    <col min="14142" max="14379" width="9" style="50"/>
    <col min="14380" max="14380" width="1.75" style="50" customWidth="1"/>
    <col min="14381" max="14381" width="2.5" style="50" customWidth="1"/>
    <col min="14382" max="14382" width="3.625" style="50" customWidth="1"/>
    <col min="14383" max="14383" width="2.75" style="50" customWidth="1"/>
    <col min="14384" max="14384" width="0.875" style="50" customWidth="1"/>
    <col min="14385" max="14385" width="1.25" style="50" customWidth="1"/>
    <col min="14386" max="14386" width="5.375" style="50" customWidth="1"/>
    <col min="14387" max="14387" width="6.5" style="50" customWidth="1"/>
    <col min="14388" max="14388" width="4.125" style="50" customWidth="1"/>
    <col min="14389" max="14389" width="7.875" style="50" customWidth="1"/>
    <col min="14390" max="14390" width="8.75" style="50" customWidth="1"/>
    <col min="14391" max="14394" width="6.25" style="50" customWidth="1"/>
    <col min="14395" max="14395" width="4.875" style="50" customWidth="1"/>
    <col min="14396" max="14396" width="2.5" style="50" customWidth="1"/>
    <col min="14397" max="14397" width="4.875" style="50" customWidth="1"/>
    <col min="14398" max="14635" width="9" style="50"/>
    <col min="14636" max="14636" width="1.75" style="50" customWidth="1"/>
    <col min="14637" max="14637" width="2.5" style="50" customWidth="1"/>
    <col min="14638" max="14638" width="3.625" style="50" customWidth="1"/>
    <col min="14639" max="14639" width="2.75" style="50" customWidth="1"/>
    <col min="14640" max="14640" width="0.875" style="50" customWidth="1"/>
    <col min="14641" max="14641" width="1.25" style="50" customWidth="1"/>
    <col min="14642" max="14642" width="5.375" style="50" customWidth="1"/>
    <col min="14643" max="14643" width="6.5" style="50" customWidth="1"/>
    <col min="14644" max="14644" width="4.125" style="50" customWidth="1"/>
    <col min="14645" max="14645" width="7.875" style="50" customWidth="1"/>
    <col min="14646" max="14646" width="8.75" style="50" customWidth="1"/>
    <col min="14647" max="14650" width="6.25" style="50" customWidth="1"/>
    <col min="14651" max="14651" width="4.875" style="50" customWidth="1"/>
    <col min="14652" max="14652" width="2.5" style="50" customWidth="1"/>
    <col min="14653" max="14653" width="4.875" style="50" customWidth="1"/>
    <col min="14654" max="14891" width="9" style="50"/>
    <col min="14892" max="14892" width="1.75" style="50" customWidth="1"/>
    <col min="14893" max="14893" width="2.5" style="50" customWidth="1"/>
    <col min="14894" max="14894" width="3.625" style="50" customWidth="1"/>
    <col min="14895" max="14895" width="2.75" style="50" customWidth="1"/>
    <col min="14896" max="14896" width="0.875" style="50" customWidth="1"/>
    <col min="14897" max="14897" width="1.25" style="50" customWidth="1"/>
    <col min="14898" max="14898" width="5.375" style="50" customWidth="1"/>
    <col min="14899" max="14899" width="6.5" style="50" customWidth="1"/>
    <col min="14900" max="14900" width="4.125" style="50" customWidth="1"/>
    <col min="14901" max="14901" width="7.875" style="50" customWidth="1"/>
    <col min="14902" max="14902" width="8.75" style="50" customWidth="1"/>
    <col min="14903" max="14906" width="6.25" style="50" customWidth="1"/>
    <col min="14907" max="14907" width="4.875" style="50" customWidth="1"/>
    <col min="14908" max="14908" width="2.5" style="50" customWidth="1"/>
    <col min="14909" max="14909" width="4.875" style="50" customWidth="1"/>
    <col min="14910" max="15147" width="9" style="50"/>
    <col min="15148" max="15148" width="1.75" style="50" customWidth="1"/>
    <col min="15149" max="15149" width="2.5" style="50" customWidth="1"/>
    <col min="15150" max="15150" width="3.625" style="50" customWidth="1"/>
    <col min="15151" max="15151" width="2.75" style="50" customWidth="1"/>
    <col min="15152" max="15152" width="0.875" style="50" customWidth="1"/>
    <col min="15153" max="15153" width="1.25" style="50" customWidth="1"/>
    <col min="15154" max="15154" width="5.375" style="50" customWidth="1"/>
    <col min="15155" max="15155" width="6.5" style="50" customWidth="1"/>
    <col min="15156" max="15156" width="4.125" style="50" customWidth="1"/>
    <col min="15157" max="15157" width="7.875" style="50" customWidth="1"/>
    <col min="15158" max="15158" width="8.75" style="50" customWidth="1"/>
    <col min="15159" max="15162" width="6.25" style="50" customWidth="1"/>
    <col min="15163" max="15163" width="4.875" style="50" customWidth="1"/>
    <col min="15164" max="15164" width="2.5" style="50" customWidth="1"/>
    <col min="15165" max="15165" width="4.875" style="50" customWidth="1"/>
    <col min="15166" max="15403" width="9" style="50"/>
    <col min="15404" max="15404" width="1.75" style="50" customWidth="1"/>
    <col min="15405" max="15405" width="2.5" style="50" customWidth="1"/>
    <col min="15406" max="15406" width="3.625" style="50" customWidth="1"/>
    <col min="15407" max="15407" width="2.75" style="50" customWidth="1"/>
    <col min="15408" max="15408" width="0.875" style="50" customWidth="1"/>
    <col min="15409" max="15409" width="1.25" style="50" customWidth="1"/>
    <col min="15410" max="15410" width="5.375" style="50" customWidth="1"/>
    <col min="15411" max="15411" width="6.5" style="50" customWidth="1"/>
    <col min="15412" max="15412" width="4.125" style="50" customWidth="1"/>
    <col min="15413" max="15413" width="7.875" style="50" customWidth="1"/>
    <col min="15414" max="15414" width="8.75" style="50" customWidth="1"/>
    <col min="15415" max="15418" width="6.25" style="50" customWidth="1"/>
    <col min="15419" max="15419" width="4.875" style="50" customWidth="1"/>
    <col min="15420" max="15420" width="2.5" style="50" customWidth="1"/>
    <col min="15421" max="15421" width="4.875" style="50" customWidth="1"/>
    <col min="15422" max="15659" width="9" style="50"/>
    <col min="15660" max="15660" width="1.75" style="50" customWidth="1"/>
    <col min="15661" max="15661" width="2.5" style="50" customWidth="1"/>
    <col min="15662" max="15662" width="3.625" style="50" customWidth="1"/>
    <col min="15663" max="15663" width="2.75" style="50" customWidth="1"/>
    <col min="15664" max="15664" width="0.875" style="50" customWidth="1"/>
    <col min="15665" max="15665" width="1.25" style="50" customWidth="1"/>
    <col min="15666" max="15666" width="5.375" style="50" customWidth="1"/>
    <col min="15667" max="15667" width="6.5" style="50" customWidth="1"/>
    <col min="15668" max="15668" width="4.125" style="50" customWidth="1"/>
    <col min="15669" max="15669" width="7.875" style="50" customWidth="1"/>
    <col min="15670" max="15670" width="8.75" style="50" customWidth="1"/>
    <col min="15671" max="15674" width="6.25" style="50" customWidth="1"/>
    <col min="15675" max="15675" width="4.875" style="50" customWidth="1"/>
    <col min="15676" max="15676" width="2.5" style="50" customWidth="1"/>
    <col min="15677" max="15677" width="4.875" style="50" customWidth="1"/>
    <col min="15678" max="15915" width="9" style="50"/>
    <col min="15916" max="15916" width="1.75" style="50" customWidth="1"/>
    <col min="15917" max="15917" width="2.5" style="50" customWidth="1"/>
    <col min="15918" max="15918" width="3.625" style="50" customWidth="1"/>
    <col min="15919" max="15919" width="2.75" style="50" customWidth="1"/>
    <col min="15920" max="15920" width="0.875" style="50" customWidth="1"/>
    <col min="15921" max="15921" width="1.25" style="50" customWidth="1"/>
    <col min="15922" max="15922" width="5.375" style="50" customWidth="1"/>
    <col min="15923" max="15923" width="6.5" style="50" customWidth="1"/>
    <col min="15924" max="15924" width="4.125" style="50" customWidth="1"/>
    <col min="15925" max="15925" width="7.875" style="50" customWidth="1"/>
    <col min="15926" max="15926" width="8.75" style="50" customWidth="1"/>
    <col min="15927" max="15930" width="6.25" style="50" customWidth="1"/>
    <col min="15931" max="15931" width="4.875" style="50" customWidth="1"/>
    <col min="15932" max="15932" width="2.5" style="50" customWidth="1"/>
    <col min="15933" max="15933" width="4.875" style="50" customWidth="1"/>
    <col min="15934" max="16171" width="9" style="50"/>
    <col min="16172" max="16172" width="1.75" style="50" customWidth="1"/>
    <col min="16173" max="16173" width="2.5" style="50" customWidth="1"/>
    <col min="16174" max="16174" width="3.625" style="50" customWidth="1"/>
    <col min="16175" max="16175" width="2.75" style="50" customWidth="1"/>
    <col min="16176" max="16176" width="0.875" style="50" customWidth="1"/>
    <col min="16177" max="16177" width="1.25" style="50" customWidth="1"/>
    <col min="16178" max="16178" width="5.375" style="50" customWidth="1"/>
    <col min="16179" max="16179" width="6.5" style="50" customWidth="1"/>
    <col min="16180" max="16180" width="4.125" style="50" customWidth="1"/>
    <col min="16181" max="16181" width="7.875" style="50" customWidth="1"/>
    <col min="16182" max="16182" width="8.75" style="50" customWidth="1"/>
    <col min="16183" max="16186" width="6.25" style="50" customWidth="1"/>
    <col min="16187" max="16187" width="4.875" style="50" customWidth="1"/>
    <col min="16188" max="16188" width="2.5" style="50" customWidth="1"/>
    <col min="16189" max="16189" width="4.875" style="50" customWidth="1"/>
    <col min="16190" max="16384" width="9" style="50"/>
  </cols>
  <sheetData>
    <row r="1" spans="1:81" s="18" customFormat="1" ht="13.5" customHeight="1">
      <c r="B1" s="519" t="s">
        <v>44</v>
      </c>
      <c r="C1" s="519" t="s">
        <v>45</v>
      </c>
      <c r="D1" s="519" t="s">
        <v>46</v>
      </c>
      <c r="E1" s="519" t="s">
        <v>47</v>
      </c>
      <c r="F1" s="146"/>
      <c r="G1" s="497" t="s">
        <v>48</v>
      </c>
      <c r="H1" s="497"/>
      <c r="I1" s="497"/>
      <c r="J1" s="497"/>
      <c r="K1" s="144"/>
      <c r="L1" s="497" t="s">
        <v>122</v>
      </c>
      <c r="M1" s="497"/>
      <c r="N1" s="497"/>
      <c r="O1" s="497"/>
      <c r="P1" s="497"/>
      <c r="Q1" s="497"/>
      <c r="R1" s="144"/>
      <c r="S1" s="507" t="s">
        <v>123</v>
      </c>
      <c r="T1" s="508"/>
      <c r="U1" s="508"/>
      <c r="V1" s="508"/>
      <c r="W1" s="509"/>
      <c r="X1" s="144"/>
      <c r="Y1" s="500" t="s">
        <v>49</v>
      </c>
      <c r="Z1" s="508"/>
      <c r="AA1" s="508"/>
      <c r="AB1" s="508"/>
      <c r="AC1" s="509"/>
      <c r="AD1" s="144"/>
      <c r="AE1" s="144"/>
      <c r="AF1" s="507" t="s">
        <v>50</v>
      </c>
      <c r="AG1" s="508"/>
      <c r="AH1" s="508"/>
      <c r="AI1" s="508"/>
      <c r="AJ1" s="508"/>
      <c r="AK1" s="508"/>
      <c r="AL1" s="509"/>
      <c r="AM1" s="144"/>
      <c r="AN1" s="507" t="s">
        <v>51</v>
      </c>
      <c r="AO1" s="508"/>
      <c r="AP1" s="509"/>
      <c r="AQ1" s="144"/>
      <c r="AR1" s="497" t="s">
        <v>52</v>
      </c>
      <c r="AS1" s="497"/>
      <c r="AT1" s="144"/>
      <c r="AU1" s="497" t="s">
        <v>53</v>
      </c>
      <c r="AV1" s="497"/>
      <c r="AW1" s="497"/>
      <c r="AX1" s="144"/>
      <c r="AY1" s="505" t="s">
        <v>124</v>
      </c>
      <c r="AZ1" s="144"/>
      <c r="BA1" s="505" t="s">
        <v>54</v>
      </c>
      <c r="BB1" s="144"/>
      <c r="BC1" s="507" t="s">
        <v>164</v>
      </c>
      <c r="BD1" s="508"/>
      <c r="BE1" s="509"/>
      <c r="BF1" s="144"/>
      <c r="BG1" s="500" t="s">
        <v>165</v>
      </c>
      <c r="BH1" s="512"/>
      <c r="BI1" s="512"/>
      <c r="BJ1" s="501"/>
      <c r="BK1" s="144"/>
      <c r="BL1" s="505" t="s">
        <v>55</v>
      </c>
      <c r="BM1" s="144"/>
      <c r="BN1" s="502" t="s">
        <v>56</v>
      </c>
      <c r="BO1" s="496"/>
      <c r="BP1" s="496" t="s">
        <v>57</v>
      </c>
    </row>
    <row r="2" spans="1:81" s="18" customFormat="1" ht="13.5" customHeight="1">
      <c r="B2" s="519"/>
      <c r="C2" s="519"/>
      <c r="D2" s="519"/>
      <c r="E2" s="519"/>
      <c r="F2" s="146"/>
      <c r="G2" s="497" t="s">
        <v>58</v>
      </c>
      <c r="H2" s="497"/>
      <c r="I2" s="498" t="s">
        <v>59</v>
      </c>
      <c r="J2" s="498"/>
      <c r="K2" s="113"/>
      <c r="L2" s="497" t="s">
        <v>58</v>
      </c>
      <c r="M2" s="497"/>
      <c r="N2" s="499"/>
      <c r="O2" s="498" t="s">
        <v>59</v>
      </c>
      <c r="P2" s="498"/>
      <c r="Q2" s="498"/>
      <c r="R2" s="113"/>
      <c r="S2" s="510"/>
      <c r="T2" s="496"/>
      <c r="U2" s="496"/>
      <c r="V2" s="496"/>
      <c r="W2" s="511"/>
      <c r="X2" s="113"/>
      <c r="Y2" s="510"/>
      <c r="Z2" s="496"/>
      <c r="AA2" s="496"/>
      <c r="AB2" s="496"/>
      <c r="AC2" s="511"/>
      <c r="AD2" s="113"/>
      <c r="AE2" s="113"/>
      <c r="AF2" s="510"/>
      <c r="AG2" s="496"/>
      <c r="AH2" s="496"/>
      <c r="AI2" s="496"/>
      <c r="AJ2" s="496"/>
      <c r="AK2" s="496"/>
      <c r="AL2" s="511"/>
      <c r="AM2" s="113"/>
      <c r="AN2" s="510"/>
      <c r="AO2" s="496"/>
      <c r="AP2" s="511"/>
      <c r="AQ2" s="144"/>
      <c r="AR2" s="518"/>
      <c r="AS2" s="518"/>
      <c r="AT2" s="144"/>
      <c r="AU2" s="518"/>
      <c r="AV2" s="518"/>
      <c r="AW2" s="518"/>
      <c r="AX2" s="113"/>
      <c r="AY2" s="506"/>
      <c r="AZ2" s="113"/>
      <c r="BA2" s="506"/>
      <c r="BB2" s="113"/>
      <c r="BC2" s="510"/>
      <c r="BD2" s="496"/>
      <c r="BE2" s="511"/>
      <c r="BF2" s="113"/>
      <c r="BG2" s="513" t="s">
        <v>166</v>
      </c>
      <c r="BH2" s="529" t="s">
        <v>167</v>
      </c>
      <c r="BI2" s="529" t="s">
        <v>168</v>
      </c>
      <c r="BJ2" s="531" t="s">
        <v>169</v>
      </c>
      <c r="BK2" s="113"/>
      <c r="BL2" s="506"/>
      <c r="BM2" s="113"/>
      <c r="BN2" s="496"/>
      <c r="BO2" s="496"/>
      <c r="BP2" s="496"/>
    </row>
    <row r="3" spans="1:81" s="29" customFormat="1" ht="13.5" customHeight="1">
      <c r="B3" s="519"/>
      <c r="C3" s="519"/>
      <c r="D3" s="519"/>
      <c r="E3" s="519"/>
      <c r="F3" s="19"/>
      <c r="G3" s="500" t="s">
        <v>60</v>
      </c>
      <c r="H3" s="501"/>
      <c r="I3" s="500" t="s">
        <v>60</v>
      </c>
      <c r="J3" s="501"/>
      <c r="K3" s="145"/>
      <c r="L3" s="142"/>
      <c r="M3" s="139"/>
      <c r="N3" s="20"/>
      <c r="O3" s="142"/>
      <c r="P3" s="139"/>
      <c r="Q3" s="21"/>
      <c r="R3" s="145"/>
      <c r="S3" s="142"/>
      <c r="T3" s="24"/>
      <c r="U3" s="520" t="s">
        <v>62</v>
      </c>
      <c r="V3" s="521"/>
      <c r="W3" s="522"/>
      <c r="X3" s="145"/>
      <c r="Y3" s="142"/>
      <c r="Z3" s="24"/>
      <c r="AA3" s="520" t="s">
        <v>62</v>
      </c>
      <c r="AB3" s="521"/>
      <c r="AC3" s="523"/>
      <c r="AD3" s="20"/>
      <c r="AE3" s="20"/>
      <c r="AF3" s="22"/>
      <c r="AG3" s="25"/>
      <c r="AH3" s="23"/>
      <c r="AI3" s="503" t="s">
        <v>61</v>
      </c>
      <c r="AJ3" s="26"/>
      <c r="AK3" s="145"/>
      <c r="AL3" s="524"/>
      <c r="AM3" s="20"/>
      <c r="AN3" s="22"/>
      <c r="AO3" s="23"/>
      <c r="AP3" s="503" t="s">
        <v>61</v>
      </c>
      <c r="AQ3" s="145"/>
      <c r="AR3" s="515" t="s">
        <v>63</v>
      </c>
      <c r="AS3" s="516"/>
      <c r="AT3" s="145"/>
      <c r="AU3" s="22"/>
      <c r="AV3" s="517" t="s">
        <v>63</v>
      </c>
      <c r="AW3" s="516"/>
      <c r="AX3" s="20"/>
      <c r="AY3" s="506"/>
      <c r="AZ3" s="20"/>
      <c r="BA3" s="506"/>
      <c r="BB3" s="20"/>
      <c r="BC3" s="22"/>
      <c r="BD3" s="23"/>
      <c r="BE3" s="505" t="s">
        <v>61</v>
      </c>
      <c r="BF3" s="20"/>
      <c r="BG3" s="514"/>
      <c r="BH3" s="530"/>
      <c r="BI3" s="530"/>
      <c r="BJ3" s="532"/>
      <c r="BK3" s="20"/>
      <c r="BL3" s="506"/>
      <c r="BM3" s="20"/>
      <c r="BN3" s="496"/>
      <c r="BO3" s="496"/>
      <c r="BP3" s="496"/>
      <c r="BQ3" s="28"/>
      <c r="BR3" s="28"/>
      <c r="BS3" s="28"/>
      <c r="BT3" s="28"/>
      <c r="BU3" s="28"/>
      <c r="BV3" s="28"/>
      <c r="BW3" s="28"/>
      <c r="BX3" s="28"/>
      <c r="BY3" s="28"/>
      <c r="BZ3" s="28"/>
      <c r="CA3" s="28"/>
      <c r="CB3" s="28"/>
      <c r="CC3" s="28"/>
    </row>
    <row r="4" spans="1:81" s="29" customFormat="1" ht="13.5" customHeight="1">
      <c r="B4" s="505"/>
      <c r="C4" s="505"/>
      <c r="D4" s="505"/>
      <c r="E4" s="505"/>
      <c r="F4" s="19"/>
      <c r="G4" s="142"/>
      <c r="H4" s="30" t="s">
        <v>64</v>
      </c>
      <c r="I4" s="142"/>
      <c r="J4" s="30" t="s">
        <v>64</v>
      </c>
      <c r="K4" s="143"/>
      <c r="L4" s="22"/>
      <c r="M4" s="31" t="s">
        <v>65</v>
      </c>
      <c r="N4" s="20"/>
      <c r="O4" s="140"/>
      <c r="P4" s="31" t="s">
        <v>65</v>
      </c>
      <c r="Q4" s="21"/>
      <c r="R4" s="113"/>
      <c r="S4" s="22"/>
      <c r="T4" s="31" t="s">
        <v>65</v>
      </c>
      <c r="U4" s="32"/>
      <c r="V4" s="33" t="s">
        <v>66</v>
      </c>
      <c r="W4" s="34"/>
      <c r="X4" s="113"/>
      <c r="Y4" s="22"/>
      <c r="Z4" s="31" t="s">
        <v>65</v>
      </c>
      <c r="AA4" s="32"/>
      <c r="AB4" s="33" t="s">
        <v>66</v>
      </c>
      <c r="AC4" s="34"/>
      <c r="AD4" s="20"/>
      <c r="AE4" s="20"/>
      <c r="AF4" s="142"/>
      <c r="AG4" s="27"/>
      <c r="AH4" s="143"/>
      <c r="AI4" s="504"/>
      <c r="AJ4" s="26"/>
      <c r="AK4" s="113"/>
      <c r="AL4" s="524"/>
      <c r="AM4" s="20"/>
      <c r="AN4" s="142"/>
      <c r="AO4" s="143"/>
      <c r="AP4" s="504"/>
      <c r="AQ4" s="145"/>
      <c r="AR4" s="114" t="s">
        <v>67</v>
      </c>
      <c r="AS4" s="36" t="s">
        <v>68</v>
      </c>
      <c r="AT4" s="145"/>
      <c r="AU4" s="22"/>
      <c r="AV4" s="35" t="s">
        <v>67</v>
      </c>
      <c r="AW4" s="36" t="s">
        <v>68</v>
      </c>
      <c r="AX4" s="20"/>
      <c r="AY4" s="506"/>
      <c r="AZ4" s="20"/>
      <c r="BA4" s="506"/>
      <c r="BB4" s="20"/>
      <c r="BC4" s="142"/>
      <c r="BD4" s="143"/>
      <c r="BE4" s="506"/>
      <c r="BF4" s="20"/>
      <c r="BG4" s="514"/>
      <c r="BH4" s="530"/>
      <c r="BI4" s="530"/>
      <c r="BJ4" s="532"/>
      <c r="BK4" s="20"/>
      <c r="BL4" s="506"/>
      <c r="BM4" s="20"/>
      <c r="BN4" s="496"/>
      <c r="BO4" s="496"/>
      <c r="BP4" s="496"/>
      <c r="BQ4" s="28"/>
      <c r="BR4" s="28"/>
      <c r="BS4" s="28"/>
      <c r="BT4" s="28"/>
      <c r="BU4" s="28"/>
      <c r="BV4" s="28"/>
      <c r="BW4" s="28"/>
      <c r="BX4" s="28"/>
      <c r="BY4" s="28"/>
      <c r="BZ4" s="28"/>
      <c r="CA4" s="28"/>
      <c r="CB4" s="28"/>
      <c r="CC4" s="28"/>
    </row>
    <row r="5" spans="1:81" s="29" customFormat="1" ht="12" customHeight="1">
      <c r="B5" s="147" t="s">
        <v>125</v>
      </c>
      <c r="C5" s="147" t="s">
        <v>126</v>
      </c>
      <c r="D5" s="147" t="s">
        <v>69</v>
      </c>
      <c r="E5" s="147" t="s">
        <v>70</v>
      </c>
      <c r="F5" s="145"/>
      <c r="G5" s="489" t="s">
        <v>71</v>
      </c>
      <c r="H5" s="489"/>
      <c r="I5" s="489" t="s">
        <v>71</v>
      </c>
      <c r="J5" s="489"/>
      <c r="K5" s="113"/>
      <c r="L5" s="490" t="s">
        <v>72</v>
      </c>
      <c r="M5" s="491"/>
      <c r="N5" s="492"/>
      <c r="O5" s="493" t="s">
        <v>72</v>
      </c>
      <c r="P5" s="494"/>
      <c r="Q5" s="495"/>
      <c r="R5" s="113"/>
      <c r="S5" s="490" t="s">
        <v>73</v>
      </c>
      <c r="T5" s="491"/>
      <c r="U5" s="491"/>
      <c r="V5" s="491"/>
      <c r="W5" s="492"/>
      <c r="X5" s="113"/>
      <c r="Y5" s="489" t="s">
        <v>127</v>
      </c>
      <c r="Z5" s="489"/>
      <c r="AA5" s="489"/>
      <c r="AB5" s="489"/>
      <c r="AC5" s="489"/>
      <c r="AD5" s="20"/>
      <c r="AE5" s="20"/>
      <c r="AF5" s="490" t="s">
        <v>128</v>
      </c>
      <c r="AG5" s="491"/>
      <c r="AH5" s="491"/>
      <c r="AI5" s="491"/>
      <c r="AJ5" s="491"/>
      <c r="AK5" s="491"/>
      <c r="AL5" s="492"/>
      <c r="AM5" s="20"/>
      <c r="AN5" s="490" t="s">
        <v>74</v>
      </c>
      <c r="AO5" s="491"/>
      <c r="AP5" s="492"/>
      <c r="AQ5" s="145"/>
      <c r="AR5" s="490" t="s">
        <v>75</v>
      </c>
      <c r="AS5" s="492"/>
      <c r="AT5" s="145"/>
      <c r="AU5" s="490" t="s">
        <v>76</v>
      </c>
      <c r="AV5" s="491"/>
      <c r="AW5" s="492"/>
      <c r="AX5" s="20"/>
      <c r="AY5" s="141" t="s">
        <v>77</v>
      </c>
      <c r="AZ5" s="20"/>
      <c r="BA5" s="141" t="s">
        <v>129</v>
      </c>
      <c r="BB5" s="20"/>
      <c r="BC5" s="489" t="s">
        <v>78</v>
      </c>
      <c r="BD5" s="489"/>
      <c r="BE5" s="489"/>
      <c r="BF5" s="20"/>
      <c r="BG5" s="490" t="s">
        <v>130</v>
      </c>
      <c r="BH5" s="491"/>
      <c r="BI5" s="491"/>
      <c r="BJ5" s="492"/>
      <c r="BK5" s="20"/>
      <c r="BL5" s="141" t="s">
        <v>131</v>
      </c>
      <c r="BM5" s="20"/>
      <c r="BN5" s="144"/>
      <c r="BO5" s="144"/>
      <c r="BP5" s="144"/>
      <c r="BQ5" s="28"/>
      <c r="BR5" s="28"/>
      <c r="BS5" s="28"/>
      <c r="BT5" s="28"/>
      <c r="BU5" s="28"/>
      <c r="BV5" s="28"/>
      <c r="BW5" s="28"/>
      <c r="BX5" s="28"/>
      <c r="BY5" s="28"/>
      <c r="BZ5" s="28"/>
      <c r="CA5" s="28"/>
      <c r="CB5" s="28"/>
      <c r="CC5" s="28"/>
    </row>
    <row r="6" spans="1:81" s="40" customFormat="1" ht="21.75" customHeight="1">
      <c r="A6" s="40">
        <v>1</v>
      </c>
      <c r="B6" s="37">
        <v>2</v>
      </c>
      <c r="C6" s="40">
        <v>3</v>
      </c>
      <c r="D6" s="40">
        <v>4</v>
      </c>
      <c r="E6" s="37">
        <v>5</v>
      </c>
      <c r="F6" s="40">
        <v>6</v>
      </c>
      <c r="G6" s="40">
        <v>7</v>
      </c>
      <c r="H6" s="37">
        <v>8</v>
      </c>
      <c r="I6" s="40">
        <v>9</v>
      </c>
      <c r="J6" s="40">
        <v>10</v>
      </c>
      <c r="K6" s="37">
        <v>11</v>
      </c>
      <c r="L6" s="40">
        <v>12</v>
      </c>
      <c r="M6" s="40">
        <v>13</v>
      </c>
      <c r="N6" s="37">
        <v>14</v>
      </c>
      <c r="O6" s="40">
        <v>15</v>
      </c>
      <c r="P6" s="40">
        <v>16</v>
      </c>
      <c r="Q6" s="37">
        <v>17</v>
      </c>
      <c r="R6" s="40">
        <v>18</v>
      </c>
      <c r="S6" s="40">
        <v>19</v>
      </c>
      <c r="T6" s="37">
        <v>20</v>
      </c>
      <c r="U6" s="40">
        <v>21</v>
      </c>
      <c r="V6" s="40">
        <v>22</v>
      </c>
      <c r="W6" s="37">
        <v>23</v>
      </c>
      <c r="X6" s="40">
        <v>24</v>
      </c>
      <c r="Y6" s="40">
        <v>25</v>
      </c>
      <c r="Z6" s="37">
        <v>26</v>
      </c>
      <c r="AA6" s="40">
        <v>27</v>
      </c>
      <c r="AB6" s="40">
        <v>28</v>
      </c>
      <c r="AC6" s="37">
        <v>29</v>
      </c>
      <c r="AD6" s="40">
        <v>30</v>
      </c>
      <c r="AE6" s="40">
        <v>31</v>
      </c>
      <c r="AF6" s="37">
        <v>32</v>
      </c>
      <c r="AG6" s="40">
        <v>33</v>
      </c>
      <c r="AH6" s="40">
        <v>34</v>
      </c>
      <c r="AI6" s="37">
        <v>35</v>
      </c>
      <c r="AJ6" s="40">
        <v>36</v>
      </c>
      <c r="AK6" s="40">
        <v>37</v>
      </c>
      <c r="AL6" s="37">
        <v>38</v>
      </c>
      <c r="AM6" s="40">
        <v>39</v>
      </c>
      <c r="AN6" s="40">
        <v>40</v>
      </c>
      <c r="AO6" s="37">
        <v>41</v>
      </c>
      <c r="AP6" s="40">
        <v>42</v>
      </c>
      <c r="AQ6" s="40">
        <v>43</v>
      </c>
      <c r="AR6" s="37">
        <v>44</v>
      </c>
      <c r="AS6" s="40">
        <v>45</v>
      </c>
      <c r="AT6" s="40">
        <v>46</v>
      </c>
      <c r="AU6" s="37">
        <v>47</v>
      </c>
      <c r="AV6" s="40">
        <v>48</v>
      </c>
      <c r="AW6" s="40">
        <v>49</v>
      </c>
      <c r="AX6" s="37">
        <v>50</v>
      </c>
      <c r="AY6" s="40">
        <v>51</v>
      </c>
      <c r="AZ6" s="40">
        <v>52</v>
      </c>
      <c r="BA6" s="37">
        <v>53</v>
      </c>
      <c r="BB6" s="40">
        <v>54</v>
      </c>
      <c r="BC6" s="40">
        <v>55</v>
      </c>
      <c r="BD6" s="37">
        <v>56</v>
      </c>
      <c r="BE6" s="40">
        <v>57</v>
      </c>
      <c r="BF6" s="40">
        <v>58</v>
      </c>
      <c r="BG6" s="37">
        <v>59</v>
      </c>
      <c r="BH6" s="40">
        <v>60</v>
      </c>
      <c r="BI6" s="40">
        <v>61</v>
      </c>
      <c r="BJ6" s="37">
        <v>62</v>
      </c>
      <c r="BK6" s="40">
        <v>63</v>
      </c>
      <c r="BL6" s="40">
        <v>64</v>
      </c>
      <c r="BM6" s="20"/>
      <c r="BN6" s="144"/>
      <c r="BO6" s="144"/>
      <c r="BP6" s="144"/>
      <c r="BQ6" s="39"/>
      <c r="BR6" s="39"/>
      <c r="BS6" s="39"/>
      <c r="BT6" s="39"/>
      <c r="BU6" s="39"/>
      <c r="BV6" s="39"/>
      <c r="BW6" s="39"/>
      <c r="BX6" s="39"/>
      <c r="BY6" s="39"/>
      <c r="BZ6" s="39"/>
      <c r="CA6" s="39"/>
      <c r="CB6" s="39"/>
      <c r="CC6" s="39"/>
    </row>
    <row r="7" spans="1:81" s="154" customFormat="1" ht="13.5" customHeight="1">
      <c r="A7" s="403" t="s">
        <v>133</v>
      </c>
      <c r="B7" s="472" t="s">
        <v>96</v>
      </c>
      <c r="C7" s="475" t="s">
        <v>79</v>
      </c>
      <c r="D7" s="477" t="s">
        <v>80</v>
      </c>
      <c r="E7" s="479" t="s">
        <v>81</v>
      </c>
      <c r="F7" s="148"/>
      <c r="G7" s="481">
        <v>183510</v>
      </c>
      <c r="H7" s="455">
        <v>243530</v>
      </c>
      <c r="I7" s="481">
        <v>178890</v>
      </c>
      <c r="J7" s="455">
        <v>238910</v>
      </c>
      <c r="K7" s="413" t="s">
        <v>83</v>
      </c>
      <c r="L7" s="423">
        <v>1720</v>
      </c>
      <c r="M7" s="414">
        <v>2320</v>
      </c>
      <c r="N7" s="416" t="s">
        <v>82</v>
      </c>
      <c r="O7" s="423">
        <v>1680</v>
      </c>
      <c r="P7" s="414">
        <v>2280</v>
      </c>
      <c r="Q7" s="416" t="s">
        <v>82</v>
      </c>
      <c r="R7" s="413" t="s">
        <v>83</v>
      </c>
      <c r="S7" s="453">
        <v>12600</v>
      </c>
      <c r="T7" s="455">
        <v>21000</v>
      </c>
      <c r="U7" s="457">
        <v>120</v>
      </c>
      <c r="V7" s="414">
        <v>200</v>
      </c>
      <c r="W7" s="416" t="s">
        <v>82</v>
      </c>
      <c r="X7" s="413" t="s">
        <v>83</v>
      </c>
      <c r="Y7" s="453">
        <v>120050</v>
      </c>
      <c r="Z7" s="416">
        <v>60020</v>
      </c>
      <c r="AA7" s="438">
        <v>1200</v>
      </c>
      <c r="AB7" s="414">
        <v>600</v>
      </c>
      <c r="AC7" s="416" t="s">
        <v>82</v>
      </c>
      <c r="AD7" s="537" t="s">
        <v>84</v>
      </c>
      <c r="AE7" s="149"/>
      <c r="AF7" s="538" t="s">
        <v>85</v>
      </c>
      <c r="AG7" s="539"/>
      <c r="AH7" s="413" t="s">
        <v>83</v>
      </c>
      <c r="AI7" s="150"/>
      <c r="AJ7" s="151"/>
      <c r="AK7" s="541" t="s">
        <v>86</v>
      </c>
      <c r="AL7" s="150"/>
      <c r="AM7" s="413" t="s">
        <v>83</v>
      </c>
      <c r="AN7" s="451">
        <v>44780</v>
      </c>
      <c r="AO7" s="413" t="s">
        <v>83</v>
      </c>
      <c r="AP7" s="432">
        <v>390</v>
      </c>
      <c r="AQ7" s="543" t="s">
        <v>83</v>
      </c>
      <c r="AR7" s="405">
        <v>3000</v>
      </c>
      <c r="AS7" s="465">
        <v>3300</v>
      </c>
      <c r="AT7" s="450" t="s">
        <v>83</v>
      </c>
      <c r="AU7" s="544" t="s">
        <v>87</v>
      </c>
      <c r="AV7" s="449">
        <v>20300</v>
      </c>
      <c r="AW7" s="440">
        <v>22600</v>
      </c>
      <c r="AX7" s="413" t="s">
        <v>88</v>
      </c>
      <c r="AY7" s="429">
        <v>2050</v>
      </c>
      <c r="AZ7" s="413" t="s">
        <v>88</v>
      </c>
      <c r="BA7" s="442" t="s">
        <v>163</v>
      </c>
      <c r="BB7" s="413" t="s">
        <v>88</v>
      </c>
      <c r="BC7" s="429">
        <v>38390</v>
      </c>
      <c r="BD7" s="413" t="s">
        <v>83</v>
      </c>
      <c r="BE7" s="432">
        <v>380</v>
      </c>
      <c r="BF7" s="413" t="s">
        <v>88</v>
      </c>
      <c r="BG7" s="444" t="s">
        <v>170</v>
      </c>
      <c r="BH7" s="533" t="s">
        <v>170</v>
      </c>
      <c r="BI7" s="533" t="s">
        <v>170</v>
      </c>
      <c r="BJ7" s="434" t="s">
        <v>170</v>
      </c>
      <c r="BK7" s="413"/>
      <c r="BL7" s="442" t="s">
        <v>149</v>
      </c>
      <c r="BM7" s="152"/>
      <c r="BN7" s="153"/>
      <c r="BO7" s="153"/>
      <c r="BP7" s="153"/>
      <c r="BQ7" s="153"/>
      <c r="BR7" s="153"/>
      <c r="BS7" s="153"/>
      <c r="BT7" s="153"/>
      <c r="BU7" s="153"/>
      <c r="BV7" s="153"/>
      <c r="BW7" s="153"/>
      <c r="BX7" s="153"/>
      <c r="BY7" s="153"/>
      <c r="BZ7" s="153"/>
    </row>
    <row r="8" spans="1:81" s="154" customFormat="1" ht="13.5" customHeight="1">
      <c r="A8" s="403"/>
      <c r="B8" s="473"/>
      <c r="C8" s="476"/>
      <c r="D8" s="478"/>
      <c r="E8" s="480"/>
      <c r="F8" s="148"/>
      <c r="G8" s="482"/>
      <c r="H8" s="456"/>
      <c r="I8" s="482"/>
      <c r="J8" s="456"/>
      <c r="K8" s="413"/>
      <c r="L8" s="424"/>
      <c r="M8" s="415"/>
      <c r="N8" s="417"/>
      <c r="O8" s="424"/>
      <c r="P8" s="415"/>
      <c r="Q8" s="417"/>
      <c r="R8" s="413"/>
      <c r="S8" s="454"/>
      <c r="T8" s="456"/>
      <c r="U8" s="458"/>
      <c r="V8" s="415"/>
      <c r="W8" s="417"/>
      <c r="X8" s="413"/>
      <c r="Y8" s="454"/>
      <c r="Z8" s="417"/>
      <c r="AA8" s="439"/>
      <c r="AB8" s="415"/>
      <c r="AC8" s="417"/>
      <c r="AD8" s="537"/>
      <c r="AE8" s="149"/>
      <c r="AF8" s="426"/>
      <c r="AG8" s="540"/>
      <c r="AH8" s="413"/>
      <c r="AI8" s="155"/>
      <c r="AJ8" s="151"/>
      <c r="AK8" s="541"/>
      <c r="AL8" s="155"/>
      <c r="AM8" s="413"/>
      <c r="AN8" s="409"/>
      <c r="AO8" s="413"/>
      <c r="AP8" s="433"/>
      <c r="AQ8" s="543"/>
      <c r="AR8" s="406"/>
      <c r="AS8" s="466"/>
      <c r="AT8" s="450"/>
      <c r="AU8" s="446"/>
      <c r="AV8" s="447"/>
      <c r="AW8" s="441"/>
      <c r="AX8" s="413"/>
      <c r="AY8" s="430"/>
      <c r="AZ8" s="413"/>
      <c r="BA8" s="443"/>
      <c r="BB8" s="413"/>
      <c r="BC8" s="430"/>
      <c r="BD8" s="413"/>
      <c r="BE8" s="433"/>
      <c r="BF8" s="413"/>
      <c r="BG8" s="445"/>
      <c r="BH8" s="534"/>
      <c r="BI8" s="534"/>
      <c r="BJ8" s="435"/>
      <c r="BK8" s="413"/>
      <c r="BL8" s="443"/>
      <c r="BM8" s="152"/>
      <c r="BN8" s="153"/>
      <c r="BO8" s="153"/>
      <c r="BP8" s="153"/>
      <c r="BQ8" s="153"/>
      <c r="BR8" s="153"/>
      <c r="BS8" s="153"/>
      <c r="BT8" s="153"/>
      <c r="BU8" s="153"/>
      <c r="BV8" s="153"/>
      <c r="BW8" s="153"/>
      <c r="BX8" s="153"/>
      <c r="BY8" s="153"/>
      <c r="BZ8" s="153"/>
    </row>
    <row r="9" spans="1:81" s="154" customFormat="1" ht="13.5" customHeight="1">
      <c r="A9" s="403"/>
      <c r="B9" s="473"/>
      <c r="C9" s="476"/>
      <c r="D9" s="478"/>
      <c r="E9" s="480"/>
      <c r="F9" s="148"/>
      <c r="G9" s="482"/>
      <c r="H9" s="456"/>
      <c r="I9" s="482"/>
      <c r="J9" s="456"/>
      <c r="K9" s="413"/>
      <c r="L9" s="424"/>
      <c r="M9" s="415"/>
      <c r="N9" s="417"/>
      <c r="O9" s="424"/>
      <c r="P9" s="415"/>
      <c r="Q9" s="417"/>
      <c r="R9" s="413"/>
      <c r="S9" s="454"/>
      <c r="T9" s="456"/>
      <c r="U9" s="458"/>
      <c r="V9" s="415"/>
      <c r="W9" s="417"/>
      <c r="X9" s="413"/>
      <c r="Y9" s="454"/>
      <c r="Z9" s="417"/>
      <c r="AA9" s="439"/>
      <c r="AB9" s="415"/>
      <c r="AC9" s="417"/>
      <c r="AD9" s="537"/>
      <c r="AE9" s="149"/>
      <c r="AF9" s="156" t="s">
        <v>150</v>
      </c>
      <c r="AG9" s="157">
        <v>196900</v>
      </c>
      <c r="AH9" s="413"/>
      <c r="AI9" s="155">
        <v>1960</v>
      </c>
      <c r="AJ9" s="151"/>
      <c r="AK9" s="541"/>
      <c r="AL9" s="155"/>
      <c r="AM9" s="413"/>
      <c r="AN9" s="409"/>
      <c r="AO9" s="413"/>
      <c r="AP9" s="433"/>
      <c r="AQ9" s="543"/>
      <c r="AR9" s="406"/>
      <c r="AS9" s="466"/>
      <c r="AT9" s="450"/>
      <c r="AU9" s="446" t="s">
        <v>89</v>
      </c>
      <c r="AV9" s="447">
        <v>11200</v>
      </c>
      <c r="AW9" s="441">
        <v>12400</v>
      </c>
      <c r="AX9" s="413"/>
      <c r="AY9" s="430"/>
      <c r="AZ9" s="413"/>
      <c r="BA9" s="443"/>
      <c r="BB9" s="413"/>
      <c r="BC9" s="430"/>
      <c r="BD9" s="413"/>
      <c r="BE9" s="433"/>
      <c r="BF9" s="413"/>
      <c r="BG9" s="445"/>
      <c r="BH9" s="534"/>
      <c r="BI9" s="534"/>
      <c r="BJ9" s="435"/>
      <c r="BK9" s="413"/>
      <c r="BL9" s="443"/>
      <c r="BM9" s="152"/>
      <c r="BN9" s="153"/>
      <c r="BO9" s="153"/>
      <c r="BP9" s="153"/>
      <c r="BQ9" s="153"/>
      <c r="BR9" s="153"/>
      <c r="BS9" s="153"/>
      <c r="BT9" s="153"/>
      <c r="BU9" s="153"/>
      <c r="BV9" s="153"/>
      <c r="BW9" s="153"/>
      <c r="BX9" s="153"/>
      <c r="BY9" s="153"/>
      <c r="BZ9" s="153"/>
    </row>
    <row r="10" spans="1:81" s="154" customFormat="1" ht="13.5" customHeight="1">
      <c r="A10" s="403"/>
      <c r="B10" s="473"/>
      <c r="C10" s="476"/>
      <c r="D10" s="478"/>
      <c r="E10" s="480"/>
      <c r="F10" s="148"/>
      <c r="G10" s="482"/>
      <c r="H10" s="456"/>
      <c r="I10" s="482"/>
      <c r="J10" s="456"/>
      <c r="K10" s="413"/>
      <c r="L10" s="424"/>
      <c r="M10" s="415"/>
      <c r="N10" s="417"/>
      <c r="O10" s="424"/>
      <c r="P10" s="415"/>
      <c r="Q10" s="417"/>
      <c r="R10" s="413"/>
      <c r="S10" s="454"/>
      <c r="T10" s="456"/>
      <c r="U10" s="458"/>
      <c r="V10" s="415"/>
      <c r="W10" s="417"/>
      <c r="X10" s="413"/>
      <c r="Y10" s="454"/>
      <c r="Z10" s="417"/>
      <c r="AA10" s="439"/>
      <c r="AB10" s="415"/>
      <c r="AC10" s="417"/>
      <c r="AD10" s="537"/>
      <c r="AE10" s="149"/>
      <c r="AF10" s="156" t="s">
        <v>151</v>
      </c>
      <c r="AG10" s="157">
        <v>210300</v>
      </c>
      <c r="AH10" s="413"/>
      <c r="AI10" s="155">
        <v>2100</v>
      </c>
      <c r="AJ10" s="151"/>
      <c r="AK10" s="541"/>
      <c r="AL10" s="155"/>
      <c r="AM10" s="413"/>
      <c r="AN10" s="409"/>
      <c r="AO10" s="413"/>
      <c r="AP10" s="433"/>
      <c r="AQ10" s="543"/>
      <c r="AR10" s="406"/>
      <c r="AS10" s="466"/>
      <c r="AT10" s="450"/>
      <c r="AU10" s="446"/>
      <c r="AV10" s="447"/>
      <c r="AW10" s="441"/>
      <c r="AX10" s="413"/>
      <c r="AY10" s="430"/>
      <c r="AZ10" s="413"/>
      <c r="BA10" s="443"/>
      <c r="BB10" s="413"/>
      <c r="BC10" s="430"/>
      <c r="BD10" s="413"/>
      <c r="BE10" s="433"/>
      <c r="BF10" s="413"/>
      <c r="BG10" s="445"/>
      <c r="BH10" s="534"/>
      <c r="BI10" s="534"/>
      <c r="BJ10" s="435"/>
      <c r="BK10" s="413"/>
      <c r="BL10" s="443"/>
      <c r="BM10" s="152"/>
      <c r="BN10" s="153"/>
      <c r="BO10" s="153"/>
      <c r="BP10" s="153"/>
      <c r="BQ10" s="153"/>
      <c r="BR10" s="153"/>
      <c r="BS10" s="153"/>
      <c r="BT10" s="153"/>
      <c r="BU10" s="153"/>
      <c r="BV10" s="153"/>
      <c r="BW10" s="153"/>
      <c r="BX10" s="153"/>
      <c r="BY10" s="153"/>
      <c r="BZ10" s="153"/>
    </row>
    <row r="11" spans="1:81" s="154" customFormat="1" ht="13.5" customHeight="1">
      <c r="A11" s="403" t="s">
        <v>134</v>
      </c>
      <c r="B11" s="473"/>
      <c r="C11" s="476"/>
      <c r="D11" s="478"/>
      <c r="E11" s="483" t="s">
        <v>7</v>
      </c>
      <c r="F11" s="148"/>
      <c r="G11" s="408">
        <v>243530</v>
      </c>
      <c r="H11" s="410"/>
      <c r="I11" s="408">
        <v>238910</v>
      </c>
      <c r="J11" s="410"/>
      <c r="K11" s="413" t="s">
        <v>83</v>
      </c>
      <c r="L11" s="425">
        <v>2320</v>
      </c>
      <c r="M11" s="418"/>
      <c r="N11" s="421" t="s">
        <v>82</v>
      </c>
      <c r="O11" s="425">
        <v>2280</v>
      </c>
      <c r="P11" s="418"/>
      <c r="Q11" s="421" t="s">
        <v>82</v>
      </c>
      <c r="R11" s="413" t="s">
        <v>83</v>
      </c>
      <c r="S11" s="459">
        <v>21000</v>
      </c>
      <c r="T11" s="410"/>
      <c r="U11" s="462">
        <v>200</v>
      </c>
      <c r="V11" s="418"/>
      <c r="W11" s="421" t="s">
        <v>82</v>
      </c>
      <c r="X11" s="413" t="s">
        <v>83</v>
      </c>
      <c r="Y11" s="459">
        <v>60020</v>
      </c>
      <c r="Z11" s="421"/>
      <c r="AA11" s="462">
        <v>600</v>
      </c>
      <c r="AB11" s="418"/>
      <c r="AC11" s="421" t="s">
        <v>82</v>
      </c>
      <c r="AD11" s="537"/>
      <c r="AE11" s="149"/>
      <c r="AF11" s="156" t="s">
        <v>152</v>
      </c>
      <c r="AG11" s="157">
        <v>237100</v>
      </c>
      <c r="AH11" s="413"/>
      <c r="AI11" s="155">
        <v>2370</v>
      </c>
      <c r="AJ11" s="151"/>
      <c r="AK11" s="541"/>
      <c r="AL11" s="155"/>
      <c r="AM11" s="413"/>
      <c r="AN11" s="409"/>
      <c r="AO11" s="413"/>
      <c r="AP11" s="433"/>
      <c r="AQ11" s="543"/>
      <c r="AR11" s="406"/>
      <c r="AS11" s="466"/>
      <c r="AT11" s="450"/>
      <c r="AU11" s="446" t="s">
        <v>90</v>
      </c>
      <c r="AV11" s="447">
        <v>9700</v>
      </c>
      <c r="AW11" s="441">
        <v>10800</v>
      </c>
      <c r="AX11" s="413"/>
      <c r="AY11" s="430"/>
      <c r="AZ11" s="413"/>
      <c r="BA11" s="470">
        <v>0.1</v>
      </c>
      <c r="BB11" s="413"/>
      <c r="BC11" s="430"/>
      <c r="BD11" s="413"/>
      <c r="BE11" s="433"/>
      <c r="BF11" s="413"/>
      <c r="BG11" s="468">
        <v>0.02</v>
      </c>
      <c r="BH11" s="436">
        <v>0.04</v>
      </c>
      <c r="BI11" s="436">
        <v>0.06</v>
      </c>
      <c r="BJ11" s="535">
        <v>0.08</v>
      </c>
      <c r="BK11" s="413"/>
      <c r="BL11" s="470">
        <v>0.82</v>
      </c>
      <c r="BM11" s="152"/>
      <c r="BN11" s="153"/>
      <c r="BO11" s="153"/>
      <c r="BP11" s="153"/>
      <c r="BQ11" s="153"/>
      <c r="BR11" s="153"/>
      <c r="BS11" s="153"/>
      <c r="BT11" s="153"/>
      <c r="BU11" s="153"/>
      <c r="BV11" s="153"/>
      <c r="BW11" s="153"/>
      <c r="BX11" s="153"/>
      <c r="BY11" s="153"/>
      <c r="BZ11" s="153"/>
    </row>
    <row r="12" spans="1:81" s="154" customFormat="1" ht="13.5" customHeight="1">
      <c r="A12" s="403"/>
      <c r="B12" s="473"/>
      <c r="C12" s="476"/>
      <c r="D12" s="478"/>
      <c r="E12" s="480"/>
      <c r="F12" s="148"/>
      <c r="G12" s="409"/>
      <c r="H12" s="411"/>
      <c r="I12" s="409"/>
      <c r="J12" s="411"/>
      <c r="K12" s="413"/>
      <c r="L12" s="426"/>
      <c r="M12" s="419"/>
      <c r="N12" s="422"/>
      <c r="O12" s="426"/>
      <c r="P12" s="419"/>
      <c r="Q12" s="422"/>
      <c r="R12" s="413"/>
      <c r="S12" s="460"/>
      <c r="T12" s="411"/>
      <c r="U12" s="463"/>
      <c r="V12" s="419"/>
      <c r="W12" s="422"/>
      <c r="X12" s="413"/>
      <c r="Y12" s="460"/>
      <c r="Z12" s="422"/>
      <c r="AA12" s="463"/>
      <c r="AB12" s="419"/>
      <c r="AC12" s="422"/>
      <c r="AD12" s="537"/>
      <c r="AE12" s="149"/>
      <c r="AF12" s="156" t="s">
        <v>153</v>
      </c>
      <c r="AG12" s="157">
        <v>263900</v>
      </c>
      <c r="AH12" s="413"/>
      <c r="AI12" s="155">
        <v>2630</v>
      </c>
      <c r="AJ12" s="151"/>
      <c r="AK12" s="541"/>
      <c r="AL12" s="155"/>
      <c r="AM12" s="158"/>
      <c r="AN12" s="409"/>
      <c r="AO12" s="413"/>
      <c r="AP12" s="433"/>
      <c r="AQ12" s="543"/>
      <c r="AR12" s="406"/>
      <c r="AS12" s="466"/>
      <c r="AT12" s="450"/>
      <c r="AU12" s="446"/>
      <c r="AV12" s="447"/>
      <c r="AW12" s="441"/>
      <c r="AX12" s="413"/>
      <c r="AY12" s="430"/>
      <c r="AZ12" s="413"/>
      <c r="BA12" s="470"/>
      <c r="BB12" s="413"/>
      <c r="BC12" s="430"/>
      <c r="BD12" s="413"/>
      <c r="BE12" s="433"/>
      <c r="BF12" s="413"/>
      <c r="BG12" s="468"/>
      <c r="BH12" s="436"/>
      <c r="BI12" s="436"/>
      <c r="BJ12" s="535"/>
      <c r="BK12" s="413"/>
      <c r="BL12" s="470"/>
      <c r="BM12" s="152"/>
      <c r="BN12" s="153"/>
      <c r="BO12" s="153"/>
      <c r="BP12" s="153"/>
      <c r="BQ12" s="153"/>
      <c r="BR12" s="153"/>
      <c r="BS12" s="153"/>
      <c r="BT12" s="153"/>
      <c r="BU12" s="153"/>
      <c r="BV12" s="153"/>
      <c r="BW12" s="153"/>
      <c r="BX12" s="153"/>
      <c r="BY12" s="153"/>
      <c r="BZ12" s="153"/>
    </row>
    <row r="13" spans="1:81" s="154" customFormat="1" ht="13.5" customHeight="1">
      <c r="A13" s="403"/>
      <c r="B13" s="473"/>
      <c r="C13" s="476"/>
      <c r="D13" s="478"/>
      <c r="E13" s="480"/>
      <c r="F13" s="148"/>
      <c r="G13" s="409"/>
      <c r="H13" s="411"/>
      <c r="I13" s="409"/>
      <c r="J13" s="411"/>
      <c r="K13" s="413"/>
      <c r="L13" s="426"/>
      <c r="M13" s="419"/>
      <c r="N13" s="422"/>
      <c r="O13" s="426"/>
      <c r="P13" s="419"/>
      <c r="Q13" s="422"/>
      <c r="R13" s="413"/>
      <c r="S13" s="460"/>
      <c r="T13" s="411"/>
      <c r="U13" s="463"/>
      <c r="V13" s="419"/>
      <c r="W13" s="422"/>
      <c r="X13" s="413"/>
      <c r="Y13" s="460"/>
      <c r="Z13" s="422"/>
      <c r="AA13" s="463"/>
      <c r="AB13" s="419"/>
      <c r="AC13" s="422"/>
      <c r="AD13" s="537"/>
      <c r="AE13" s="149"/>
      <c r="AF13" s="156" t="s">
        <v>154</v>
      </c>
      <c r="AG13" s="157">
        <v>290800</v>
      </c>
      <c r="AH13" s="413"/>
      <c r="AI13" s="155">
        <v>2900</v>
      </c>
      <c r="AJ13" s="151"/>
      <c r="AK13" s="541"/>
      <c r="AL13" s="155"/>
      <c r="AM13" s="158"/>
      <c r="AN13" s="409"/>
      <c r="AO13" s="413"/>
      <c r="AP13" s="433"/>
      <c r="AQ13" s="543"/>
      <c r="AR13" s="406"/>
      <c r="AS13" s="466"/>
      <c r="AT13" s="450"/>
      <c r="AU13" s="446" t="s">
        <v>91</v>
      </c>
      <c r="AV13" s="447">
        <v>8700</v>
      </c>
      <c r="AW13" s="441">
        <v>9700</v>
      </c>
      <c r="AX13" s="413"/>
      <c r="AY13" s="430"/>
      <c r="AZ13" s="413"/>
      <c r="BA13" s="470"/>
      <c r="BB13" s="413"/>
      <c r="BC13" s="430"/>
      <c r="BD13" s="413"/>
      <c r="BE13" s="433"/>
      <c r="BF13" s="413"/>
      <c r="BG13" s="468"/>
      <c r="BH13" s="436"/>
      <c r="BI13" s="436"/>
      <c r="BJ13" s="535"/>
      <c r="BK13" s="413"/>
      <c r="BL13" s="470"/>
      <c r="BM13" s="152"/>
      <c r="BN13" s="153"/>
      <c r="BO13" s="153"/>
      <c r="BP13" s="153"/>
      <c r="BQ13" s="153"/>
      <c r="BR13" s="153"/>
      <c r="BS13" s="153"/>
      <c r="BT13" s="153"/>
      <c r="BU13" s="153"/>
      <c r="BV13" s="153"/>
      <c r="BW13" s="153"/>
      <c r="BX13" s="153"/>
      <c r="BY13" s="153"/>
      <c r="BZ13" s="153"/>
    </row>
    <row r="14" spans="1:81" s="154" customFormat="1" ht="13.5" customHeight="1">
      <c r="A14" s="403"/>
      <c r="B14" s="473"/>
      <c r="C14" s="476"/>
      <c r="D14" s="478"/>
      <c r="E14" s="480"/>
      <c r="F14" s="148"/>
      <c r="G14" s="409"/>
      <c r="H14" s="412"/>
      <c r="I14" s="409"/>
      <c r="J14" s="412"/>
      <c r="K14" s="413"/>
      <c r="L14" s="427"/>
      <c r="M14" s="420"/>
      <c r="N14" s="428"/>
      <c r="O14" s="427"/>
      <c r="P14" s="420"/>
      <c r="Q14" s="428"/>
      <c r="R14" s="413"/>
      <c r="S14" s="460"/>
      <c r="T14" s="412"/>
      <c r="U14" s="463"/>
      <c r="V14" s="420"/>
      <c r="W14" s="422"/>
      <c r="X14" s="413"/>
      <c r="Y14" s="461"/>
      <c r="Z14" s="428"/>
      <c r="AA14" s="464"/>
      <c r="AB14" s="420"/>
      <c r="AC14" s="428"/>
      <c r="AD14" s="537"/>
      <c r="AE14" s="149"/>
      <c r="AF14" s="156" t="s">
        <v>155</v>
      </c>
      <c r="AG14" s="157">
        <v>317600</v>
      </c>
      <c r="AH14" s="413"/>
      <c r="AI14" s="155">
        <v>3170</v>
      </c>
      <c r="AJ14" s="151"/>
      <c r="AK14" s="541"/>
      <c r="AL14" s="155" t="s">
        <v>92</v>
      </c>
      <c r="AM14" s="158"/>
      <c r="AN14" s="452"/>
      <c r="AO14" s="413"/>
      <c r="AP14" s="542"/>
      <c r="AQ14" s="543"/>
      <c r="AR14" s="407"/>
      <c r="AS14" s="467"/>
      <c r="AT14" s="450"/>
      <c r="AU14" s="547"/>
      <c r="AV14" s="448"/>
      <c r="AW14" s="548"/>
      <c r="AX14" s="413"/>
      <c r="AY14" s="431"/>
      <c r="AZ14" s="413"/>
      <c r="BA14" s="471"/>
      <c r="BB14" s="413"/>
      <c r="BC14" s="430"/>
      <c r="BD14" s="413"/>
      <c r="BE14" s="433"/>
      <c r="BF14" s="413"/>
      <c r="BG14" s="469"/>
      <c r="BH14" s="437"/>
      <c r="BI14" s="437"/>
      <c r="BJ14" s="536"/>
      <c r="BK14" s="413"/>
      <c r="BL14" s="471"/>
      <c r="BM14" s="152"/>
      <c r="BN14" s="153"/>
      <c r="BO14" s="153"/>
      <c r="BP14" s="153"/>
      <c r="BQ14" s="153"/>
      <c r="BR14" s="153"/>
      <c r="BS14" s="153"/>
      <c r="BT14" s="153"/>
      <c r="BU14" s="153"/>
      <c r="BV14" s="153"/>
      <c r="BW14" s="153"/>
      <c r="BX14" s="153"/>
      <c r="BY14" s="153"/>
      <c r="BZ14" s="153"/>
    </row>
    <row r="15" spans="1:81" s="154" customFormat="1" ht="13.5" customHeight="1">
      <c r="A15" s="404" t="s">
        <v>135</v>
      </c>
      <c r="B15" s="473"/>
      <c r="C15" s="484" t="s">
        <v>93</v>
      </c>
      <c r="D15" s="477" t="s">
        <v>80</v>
      </c>
      <c r="E15" s="479" t="s">
        <v>81</v>
      </c>
      <c r="F15" s="148"/>
      <c r="G15" s="481">
        <v>142030</v>
      </c>
      <c r="H15" s="455">
        <v>202050</v>
      </c>
      <c r="I15" s="481">
        <v>139110</v>
      </c>
      <c r="J15" s="455">
        <v>199130</v>
      </c>
      <c r="K15" s="413" t="s">
        <v>83</v>
      </c>
      <c r="L15" s="423">
        <v>1310</v>
      </c>
      <c r="M15" s="414">
        <v>1910</v>
      </c>
      <c r="N15" s="416" t="s">
        <v>82</v>
      </c>
      <c r="O15" s="423">
        <v>1280</v>
      </c>
      <c r="P15" s="414">
        <v>1880</v>
      </c>
      <c r="Q15" s="416" t="s">
        <v>82</v>
      </c>
      <c r="R15" s="413" t="s">
        <v>83</v>
      </c>
      <c r="S15" s="453">
        <v>11130</v>
      </c>
      <c r="T15" s="455">
        <v>19530</v>
      </c>
      <c r="U15" s="457">
        <v>110</v>
      </c>
      <c r="V15" s="414">
        <v>190</v>
      </c>
      <c r="W15" s="416" t="s">
        <v>82</v>
      </c>
      <c r="X15" s="413" t="s">
        <v>83</v>
      </c>
      <c r="Y15" s="453">
        <v>120050</v>
      </c>
      <c r="Z15" s="416">
        <v>60020</v>
      </c>
      <c r="AA15" s="438">
        <v>1200</v>
      </c>
      <c r="AB15" s="414">
        <v>600</v>
      </c>
      <c r="AC15" s="416" t="s">
        <v>82</v>
      </c>
      <c r="AD15" s="537"/>
      <c r="AE15" s="149"/>
      <c r="AF15" s="156" t="s">
        <v>156</v>
      </c>
      <c r="AG15" s="157">
        <v>344400</v>
      </c>
      <c r="AH15" s="413"/>
      <c r="AI15" s="155">
        <v>3440</v>
      </c>
      <c r="AJ15" s="151"/>
      <c r="AK15" s="541"/>
      <c r="AL15" s="159" t="s">
        <v>94</v>
      </c>
      <c r="AM15" s="413" t="s">
        <v>83</v>
      </c>
      <c r="AN15" s="451">
        <v>30230</v>
      </c>
      <c r="AO15" s="413" t="s">
        <v>83</v>
      </c>
      <c r="AP15" s="432">
        <v>240</v>
      </c>
      <c r="AQ15" s="543" t="s">
        <v>83</v>
      </c>
      <c r="AR15" s="405">
        <v>1900</v>
      </c>
      <c r="AS15" s="465">
        <v>2100</v>
      </c>
      <c r="AT15" s="450" t="s">
        <v>83</v>
      </c>
      <c r="AU15" s="544" t="s">
        <v>87</v>
      </c>
      <c r="AV15" s="449">
        <v>25700</v>
      </c>
      <c r="AW15" s="440">
        <v>28600</v>
      </c>
      <c r="AX15" s="413" t="s">
        <v>88</v>
      </c>
      <c r="AY15" s="429">
        <v>1290</v>
      </c>
      <c r="AZ15" s="413" t="s">
        <v>88</v>
      </c>
      <c r="BA15" s="442" t="s">
        <v>163</v>
      </c>
      <c r="BB15" s="413" t="s">
        <v>88</v>
      </c>
      <c r="BC15" s="429">
        <v>24250</v>
      </c>
      <c r="BD15" s="413" t="s">
        <v>83</v>
      </c>
      <c r="BE15" s="432">
        <v>240</v>
      </c>
      <c r="BF15" s="413" t="s">
        <v>88</v>
      </c>
      <c r="BG15" s="444" t="s">
        <v>170</v>
      </c>
      <c r="BH15" s="533" t="s">
        <v>170</v>
      </c>
      <c r="BI15" s="533" t="s">
        <v>170</v>
      </c>
      <c r="BJ15" s="434" t="s">
        <v>170</v>
      </c>
      <c r="BK15" s="160"/>
      <c r="BL15" s="545" t="s">
        <v>217</v>
      </c>
      <c r="BM15" s="152"/>
      <c r="BN15" s="153"/>
      <c r="BO15" s="153"/>
      <c r="BP15" s="153"/>
      <c r="BQ15" s="153"/>
      <c r="BR15" s="153"/>
      <c r="BS15" s="153"/>
      <c r="BT15" s="153"/>
      <c r="BU15" s="153"/>
      <c r="BV15" s="153"/>
      <c r="BW15" s="153"/>
      <c r="BX15" s="153"/>
      <c r="BY15" s="153"/>
      <c r="BZ15" s="153"/>
    </row>
    <row r="16" spans="1:81" s="154" customFormat="1" ht="13.5" customHeight="1">
      <c r="A16" s="404"/>
      <c r="B16" s="473"/>
      <c r="C16" s="485"/>
      <c r="D16" s="478"/>
      <c r="E16" s="480"/>
      <c r="F16" s="148"/>
      <c r="G16" s="482"/>
      <c r="H16" s="456"/>
      <c r="I16" s="482"/>
      <c r="J16" s="456"/>
      <c r="K16" s="413"/>
      <c r="L16" s="424"/>
      <c r="M16" s="415"/>
      <c r="N16" s="417"/>
      <c r="O16" s="424"/>
      <c r="P16" s="415"/>
      <c r="Q16" s="417"/>
      <c r="R16" s="413"/>
      <c r="S16" s="454"/>
      <c r="T16" s="456"/>
      <c r="U16" s="458"/>
      <c r="V16" s="415"/>
      <c r="W16" s="417"/>
      <c r="X16" s="413"/>
      <c r="Y16" s="454"/>
      <c r="Z16" s="417"/>
      <c r="AA16" s="439"/>
      <c r="AB16" s="415"/>
      <c r="AC16" s="417"/>
      <c r="AD16" s="537"/>
      <c r="AE16" s="149"/>
      <c r="AF16" s="156" t="s">
        <v>157</v>
      </c>
      <c r="AG16" s="157">
        <v>371300</v>
      </c>
      <c r="AH16" s="413"/>
      <c r="AI16" s="155">
        <v>3710</v>
      </c>
      <c r="AJ16" s="151"/>
      <c r="AK16" s="541"/>
      <c r="AL16" s="155"/>
      <c r="AM16" s="413"/>
      <c r="AN16" s="409"/>
      <c r="AO16" s="413"/>
      <c r="AP16" s="433"/>
      <c r="AQ16" s="543"/>
      <c r="AR16" s="406"/>
      <c r="AS16" s="466"/>
      <c r="AT16" s="450"/>
      <c r="AU16" s="446"/>
      <c r="AV16" s="447"/>
      <c r="AW16" s="441"/>
      <c r="AX16" s="413"/>
      <c r="AY16" s="430"/>
      <c r="AZ16" s="413"/>
      <c r="BA16" s="443"/>
      <c r="BB16" s="413"/>
      <c r="BC16" s="430"/>
      <c r="BD16" s="413"/>
      <c r="BE16" s="433"/>
      <c r="BF16" s="413"/>
      <c r="BG16" s="445"/>
      <c r="BH16" s="534"/>
      <c r="BI16" s="534"/>
      <c r="BJ16" s="435"/>
      <c r="BK16" s="160"/>
      <c r="BL16" s="546"/>
      <c r="BM16" s="152"/>
      <c r="BN16" s="153"/>
      <c r="BO16" s="153"/>
      <c r="BP16" s="153"/>
      <c r="BQ16" s="153"/>
      <c r="BR16" s="153"/>
      <c r="BS16" s="153"/>
      <c r="BT16" s="153"/>
      <c r="BU16" s="153"/>
      <c r="BV16" s="153"/>
      <c r="BW16" s="153"/>
      <c r="BX16" s="153"/>
      <c r="BY16" s="153"/>
      <c r="BZ16" s="153"/>
    </row>
    <row r="17" spans="1:78" s="154" customFormat="1" ht="13.5" customHeight="1">
      <c r="A17" s="404"/>
      <c r="B17" s="473"/>
      <c r="C17" s="485"/>
      <c r="D17" s="478"/>
      <c r="E17" s="480"/>
      <c r="F17" s="148"/>
      <c r="G17" s="482"/>
      <c r="H17" s="456"/>
      <c r="I17" s="482"/>
      <c r="J17" s="456"/>
      <c r="K17" s="413"/>
      <c r="L17" s="424"/>
      <c r="M17" s="415"/>
      <c r="N17" s="417"/>
      <c r="O17" s="424"/>
      <c r="P17" s="415"/>
      <c r="Q17" s="417"/>
      <c r="R17" s="413"/>
      <c r="S17" s="454"/>
      <c r="T17" s="456"/>
      <c r="U17" s="458"/>
      <c r="V17" s="415"/>
      <c r="W17" s="417"/>
      <c r="X17" s="413"/>
      <c r="Y17" s="454"/>
      <c r="Z17" s="417"/>
      <c r="AA17" s="439"/>
      <c r="AB17" s="415"/>
      <c r="AC17" s="417"/>
      <c r="AD17" s="537"/>
      <c r="AE17" s="149"/>
      <c r="AF17" s="156" t="s">
        <v>158</v>
      </c>
      <c r="AG17" s="157">
        <v>398100</v>
      </c>
      <c r="AH17" s="413"/>
      <c r="AI17" s="155">
        <v>3980</v>
      </c>
      <c r="AJ17" s="151"/>
      <c r="AK17" s="541"/>
      <c r="AL17" s="155"/>
      <c r="AM17" s="413"/>
      <c r="AN17" s="409"/>
      <c r="AO17" s="413"/>
      <c r="AP17" s="433"/>
      <c r="AQ17" s="543"/>
      <c r="AR17" s="406"/>
      <c r="AS17" s="466"/>
      <c r="AT17" s="450"/>
      <c r="AU17" s="446" t="s">
        <v>89</v>
      </c>
      <c r="AV17" s="447">
        <v>14200</v>
      </c>
      <c r="AW17" s="441">
        <v>15700</v>
      </c>
      <c r="AX17" s="413"/>
      <c r="AY17" s="430"/>
      <c r="AZ17" s="413"/>
      <c r="BA17" s="443"/>
      <c r="BB17" s="413"/>
      <c r="BC17" s="430"/>
      <c r="BD17" s="413"/>
      <c r="BE17" s="433"/>
      <c r="BF17" s="413"/>
      <c r="BG17" s="445"/>
      <c r="BH17" s="534"/>
      <c r="BI17" s="534"/>
      <c r="BJ17" s="435"/>
      <c r="BK17" s="160"/>
      <c r="BL17" s="161" t="s">
        <v>218</v>
      </c>
      <c r="BM17" s="152"/>
      <c r="BN17" s="153"/>
      <c r="BO17" s="153"/>
      <c r="BP17" s="153"/>
      <c r="BQ17" s="153"/>
      <c r="BR17" s="153"/>
      <c r="BS17" s="153"/>
      <c r="BT17" s="153"/>
      <c r="BU17" s="153"/>
      <c r="BV17" s="153"/>
      <c r="BW17" s="153"/>
      <c r="BX17" s="153"/>
      <c r="BY17" s="153"/>
      <c r="BZ17" s="153"/>
    </row>
    <row r="18" spans="1:78" s="154" customFormat="1" ht="13.5" customHeight="1">
      <c r="A18" s="404"/>
      <c r="B18" s="473"/>
      <c r="C18" s="485"/>
      <c r="D18" s="478"/>
      <c r="E18" s="480"/>
      <c r="F18" s="148"/>
      <c r="G18" s="482"/>
      <c r="H18" s="456"/>
      <c r="I18" s="482"/>
      <c r="J18" s="456"/>
      <c r="K18" s="413"/>
      <c r="L18" s="424"/>
      <c r="M18" s="415"/>
      <c r="N18" s="417"/>
      <c r="O18" s="424"/>
      <c r="P18" s="415"/>
      <c r="Q18" s="417"/>
      <c r="R18" s="413"/>
      <c r="S18" s="454"/>
      <c r="T18" s="456"/>
      <c r="U18" s="458"/>
      <c r="V18" s="415"/>
      <c r="W18" s="417"/>
      <c r="X18" s="413"/>
      <c r="Y18" s="454"/>
      <c r="Z18" s="417"/>
      <c r="AA18" s="439"/>
      <c r="AB18" s="415"/>
      <c r="AC18" s="417"/>
      <c r="AD18" s="537"/>
      <c r="AE18" s="149"/>
      <c r="AF18" s="156" t="s">
        <v>159</v>
      </c>
      <c r="AG18" s="157">
        <v>424900</v>
      </c>
      <c r="AH18" s="413"/>
      <c r="AI18" s="155">
        <v>4240</v>
      </c>
      <c r="AJ18" s="151"/>
      <c r="AK18" s="541"/>
      <c r="AL18" s="155"/>
      <c r="AM18" s="413"/>
      <c r="AN18" s="409"/>
      <c r="AO18" s="413"/>
      <c r="AP18" s="433"/>
      <c r="AQ18" s="543"/>
      <c r="AR18" s="406"/>
      <c r="AS18" s="466"/>
      <c r="AT18" s="450"/>
      <c r="AU18" s="446"/>
      <c r="AV18" s="447"/>
      <c r="AW18" s="441"/>
      <c r="AX18" s="413"/>
      <c r="AY18" s="430"/>
      <c r="AZ18" s="413"/>
      <c r="BA18" s="443"/>
      <c r="BB18" s="413"/>
      <c r="BC18" s="430"/>
      <c r="BD18" s="413"/>
      <c r="BE18" s="433"/>
      <c r="BF18" s="413"/>
      <c r="BG18" s="445"/>
      <c r="BH18" s="534"/>
      <c r="BI18" s="534"/>
      <c r="BJ18" s="435"/>
      <c r="BK18" s="160"/>
      <c r="BL18" s="162">
        <v>0.8</v>
      </c>
      <c r="BM18" s="152"/>
      <c r="BN18" s="153"/>
      <c r="BO18" s="153"/>
      <c r="BP18" s="153"/>
      <c r="BQ18" s="153"/>
      <c r="BR18" s="153"/>
      <c r="BS18" s="153"/>
      <c r="BT18" s="153"/>
      <c r="BU18" s="153"/>
      <c r="BV18" s="153"/>
      <c r="BW18" s="153"/>
      <c r="BX18" s="153"/>
      <c r="BY18" s="153"/>
      <c r="BZ18" s="153"/>
    </row>
    <row r="19" spans="1:78" s="154" customFormat="1" ht="13.5" customHeight="1">
      <c r="A19" s="404" t="s">
        <v>136</v>
      </c>
      <c r="B19" s="473"/>
      <c r="C19" s="485"/>
      <c r="D19" s="478"/>
      <c r="E19" s="483" t="s">
        <v>7</v>
      </c>
      <c r="F19" s="148"/>
      <c r="G19" s="408">
        <v>202050</v>
      </c>
      <c r="H19" s="410"/>
      <c r="I19" s="408">
        <v>199130</v>
      </c>
      <c r="J19" s="410"/>
      <c r="K19" s="413" t="s">
        <v>83</v>
      </c>
      <c r="L19" s="425">
        <v>1910</v>
      </c>
      <c r="M19" s="418"/>
      <c r="N19" s="421" t="s">
        <v>82</v>
      </c>
      <c r="O19" s="425">
        <v>1880</v>
      </c>
      <c r="P19" s="418"/>
      <c r="Q19" s="421" t="s">
        <v>82</v>
      </c>
      <c r="R19" s="413" t="s">
        <v>83</v>
      </c>
      <c r="S19" s="459">
        <v>19530</v>
      </c>
      <c r="T19" s="410"/>
      <c r="U19" s="462">
        <v>190</v>
      </c>
      <c r="V19" s="418"/>
      <c r="W19" s="421" t="s">
        <v>82</v>
      </c>
      <c r="X19" s="413" t="s">
        <v>83</v>
      </c>
      <c r="Y19" s="459">
        <v>60020</v>
      </c>
      <c r="Z19" s="421"/>
      <c r="AA19" s="462">
        <v>600</v>
      </c>
      <c r="AB19" s="418"/>
      <c r="AC19" s="421" t="s">
        <v>82</v>
      </c>
      <c r="AD19" s="537"/>
      <c r="AE19" s="149"/>
      <c r="AF19" s="156" t="s">
        <v>95</v>
      </c>
      <c r="AG19" s="157">
        <v>451800</v>
      </c>
      <c r="AH19" s="413"/>
      <c r="AI19" s="155">
        <v>4510</v>
      </c>
      <c r="AJ19" s="151"/>
      <c r="AK19" s="541"/>
      <c r="AL19" s="155"/>
      <c r="AM19" s="413"/>
      <c r="AN19" s="409"/>
      <c r="AO19" s="413"/>
      <c r="AP19" s="433"/>
      <c r="AQ19" s="543"/>
      <c r="AR19" s="406"/>
      <c r="AS19" s="466"/>
      <c r="AT19" s="450"/>
      <c r="AU19" s="446" t="s">
        <v>90</v>
      </c>
      <c r="AV19" s="447">
        <v>12300</v>
      </c>
      <c r="AW19" s="441">
        <v>13700</v>
      </c>
      <c r="AX19" s="413"/>
      <c r="AY19" s="430"/>
      <c r="AZ19" s="413"/>
      <c r="BA19" s="470">
        <v>0.1</v>
      </c>
      <c r="BB19" s="413"/>
      <c r="BC19" s="430"/>
      <c r="BD19" s="413"/>
      <c r="BE19" s="433"/>
      <c r="BF19" s="413"/>
      <c r="BG19" s="468">
        <v>0.02</v>
      </c>
      <c r="BH19" s="436">
        <v>0.04</v>
      </c>
      <c r="BI19" s="436">
        <v>7.0000000000000007E-2</v>
      </c>
      <c r="BJ19" s="535">
        <v>0.09</v>
      </c>
      <c r="BK19" s="160"/>
      <c r="BL19" s="161" t="s">
        <v>219</v>
      </c>
      <c r="BM19" s="152"/>
      <c r="BN19" s="153"/>
      <c r="BO19" s="153"/>
      <c r="BP19" s="153"/>
      <c r="BQ19" s="153"/>
      <c r="BR19" s="153"/>
      <c r="BS19" s="153"/>
      <c r="BT19" s="153"/>
      <c r="BU19" s="153"/>
      <c r="BV19" s="153"/>
      <c r="BW19" s="153"/>
      <c r="BX19" s="153"/>
      <c r="BY19" s="153"/>
      <c r="BZ19" s="153"/>
    </row>
    <row r="20" spans="1:78" s="154" customFormat="1" ht="13.5" customHeight="1">
      <c r="A20" s="404"/>
      <c r="B20" s="473"/>
      <c r="C20" s="485"/>
      <c r="D20" s="478"/>
      <c r="E20" s="480"/>
      <c r="F20" s="148"/>
      <c r="G20" s="409"/>
      <c r="H20" s="411"/>
      <c r="I20" s="409"/>
      <c r="J20" s="411"/>
      <c r="K20" s="413"/>
      <c r="L20" s="426"/>
      <c r="M20" s="419"/>
      <c r="N20" s="422"/>
      <c r="O20" s="426"/>
      <c r="P20" s="419"/>
      <c r="Q20" s="422"/>
      <c r="R20" s="413"/>
      <c r="S20" s="460"/>
      <c r="T20" s="411"/>
      <c r="U20" s="463"/>
      <c r="V20" s="419"/>
      <c r="W20" s="422"/>
      <c r="X20" s="413"/>
      <c r="Y20" s="460"/>
      <c r="Z20" s="422"/>
      <c r="AA20" s="463"/>
      <c r="AB20" s="419"/>
      <c r="AC20" s="422"/>
      <c r="AD20" s="163"/>
      <c r="AE20" s="149"/>
      <c r="AF20" s="156" t="s">
        <v>160</v>
      </c>
      <c r="AG20" s="157">
        <v>478600</v>
      </c>
      <c r="AH20" s="413"/>
      <c r="AI20" s="155">
        <v>4780</v>
      </c>
      <c r="AJ20" s="151"/>
      <c r="AK20" s="541"/>
      <c r="AL20" s="155"/>
      <c r="AM20" s="158"/>
      <c r="AN20" s="409"/>
      <c r="AO20" s="413"/>
      <c r="AP20" s="433"/>
      <c r="AQ20" s="543"/>
      <c r="AR20" s="406"/>
      <c r="AS20" s="466"/>
      <c r="AT20" s="450"/>
      <c r="AU20" s="446"/>
      <c r="AV20" s="447"/>
      <c r="AW20" s="441"/>
      <c r="AX20" s="413"/>
      <c r="AY20" s="430"/>
      <c r="AZ20" s="413"/>
      <c r="BA20" s="470"/>
      <c r="BB20" s="413"/>
      <c r="BC20" s="430"/>
      <c r="BD20" s="413"/>
      <c r="BE20" s="433"/>
      <c r="BF20" s="413"/>
      <c r="BG20" s="468"/>
      <c r="BH20" s="436"/>
      <c r="BI20" s="436"/>
      <c r="BJ20" s="535"/>
      <c r="BK20" s="160"/>
      <c r="BL20" s="162">
        <v>0.75</v>
      </c>
      <c r="BM20" s="152"/>
      <c r="BN20" s="153"/>
      <c r="BO20" s="153"/>
      <c r="BP20" s="153"/>
      <c r="BQ20" s="153"/>
      <c r="BR20" s="153"/>
      <c r="BS20" s="153"/>
      <c r="BT20" s="153"/>
      <c r="BU20" s="153"/>
      <c r="BV20" s="153"/>
      <c r="BW20" s="153"/>
      <c r="BX20" s="153"/>
      <c r="BY20" s="153"/>
      <c r="BZ20" s="153"/>
    </row>
    <row r="21" spans="1:78" s="154" customFormat="1" ht="13.5" customHeight="1">
      <c r="A21" s="404"/>
      <c r="B21" s="473"/>
      <c r="C21" s="485"/>
      <c r="D21" s="478"/>
      <c r="E21" s="480"/>
      <c r="F21" s="148"/>
      <c r="G21" s="409"/>
      <c r="H21" s="411"/>
      <c r="I21" s="409"/>
      <c r="J21" s="411"/>
      <c r="K21" s="413"/>
      <c r="L21" s="426"/>
      <c r="M21" s="419"/>
      <c r="N21" s="422"/>
      <c r="O21" s="426"/>
      <c r="P21" s="419"/>
      <c r="Q21" s="422"/>
      <c r="R21" s="413"/>
      <c r="S21" s="460"/>
      <c r="T21" s="411"/>
      <c r="U21" s="463"/>
      <c r="V21" s="419"/>
      <c r="W21" s="422"/>
      <c r="X21" s="413"/>
      <c r="Y21" s="460"/>
      <c r="Z21" s="422"/>
      <c r="AA21" s="463"/>
      <c r="AB21" s="419"/>
      <c r="AC21" s="422"/>
      <c r="AD21" s="163"/>
      <c r="AE21" s="149"/>
      <c r="AF21" s="156" t="s">
        <v>161</v>
      </c>
      <c r="AG21" s="157">
        <v>505400</v>
      </c>
      <c r="AH21" s="413"/>
      <c r="AI21" s="155">
        <v>5050</v>
      </c>
      <c r="AJ21" s="151"/>
      <c r="AK21" s="541"/>
      <c r="AL21" s="155"/>
      <c r="AM21" s="158"/>
      <c r="AN21" s="409"/>
      <c r="AO21" s="413"/>
      <c r="AP21" s="433"/>
      <c r="AQ21" s="543"/>
      <c r="AR21" s="406"/>
      <c r="AS21" s="466"/>
      <c r="AT21" s="450"/>
      <c r="AU21" s="446" t="s">
        <v>91</v>
      </c>
      <c r="AV21" s="447">
        <v>11000</v>
      </c>
      <c r="AW21" s="441">
        <v>12300</v>
      </c>
      <c r="AX21" s="413"/>
      <c r="AY21" s="430"/>
      <c r="AZ21" s="413"/>
      <c r="BA21" s="470"/>
      <c r="BB21" s="413"/>
      <c r="BC21" s="430"/>
      <c r="BD21" s="413"/>
      <c r="BE21" s="433"/>
      <c r="BF21" s="413"/>
      <c r="BG21" s="468"/>
      <c r="BH21" s="436"/>
      <c r="BI21" s="436"/>
      <c r="BJ21" s="535"/>
      <c r="BK21" s="160"/>
      <c r="BL21" s="161" t="s">
        <v>220</v>
      </c>
      <c r="BM21" s="152"/>
      <c r="BN21" s="153"/>
      <c r="BO21" s="153"/>
      <c r="BP21" s="153"/>
      <c r="BQ21" s="153"/>
      <c r="BR21" s="153"/>
      <c r="BS21" s="153"/>
      <c r="BT21" s="153"/>
      <c r="BU21" s="153"/>
      <c r="BV21" s="153"/>
      <c r="BW21" s="153"/>
      <c r="BX21" s="153"/>
      <c r="BY21" s="153"/>
      <c r="BZ21" s="153"/>
    </row>
    <row r="22" spans="1:78" s="154" customFormat="1" ht="13.5" customHeight="1">
      <c r="A22" s="404"/>
      <c r="B22" s="474"/>
      <c r="C22" s="486"/>
      <c r="D22" s="487"/>
      <c r="E22" s="488"/>
      <c r="F22" s="148"/>
      <c r="G22" s="409"/>
      <c r="H22" s="412"/>
      <c r="I22" s="409"/>
      <c r="J22" s="412"/>
      <c r="K22" s="413"/>
      <c r="L22" s="427"/>
      <c r="M22" s="420"/>
      <c r="N22" s="428"/>
      <c r="O22" s="427"/>
      <c r="P22" s="420"/>
      <c r="Q22" s="428"/>
      <c r="R22" s="413"/>
      <c r="S22" s="460"/>
      <c r="T22" s="412"/>
      <c r="U22" s="463"/>
      <c r="V22" s="420"/>
      <c r="W22" s="422"/>
      <c r="X22" s="413"/>
      <c r="Y22" s="461"/>
      <c r="Z22" s="428"/>
      <c r="AA22" s="464"/>
      <c r="AB22" s="420"/>
      <c r="AC22" s="428"/>
      <c r="AD22" s="163"/>
      <c r="AE22" s="149"/>
      <c r="AF22" s="164" t="s">
        <v>162</v>
      </c>
      <c r="AG22" s="165">
        <v>532300</v>
      </c>
      <c r="AH22" s="413"/>
      <c r="AI22" s="155">
        <v>5320</v>
      </c>
      <c r="AJ22" s="151"/>
      <c r="AK22" s="541"/>
      <c r="AL22" s="155"/>
      <c r="AM22" s="158"/>
      <c r="AN22" s="452"/>
      <c r="AO22" s="413"/>
      <c r="AP22" s="542"/>
      <c r="AQ22" s="543"/>
      <c r="AR22" s="407"/>
      <c r="AS22" s="467"/>
      <c r="AT22" s="450"/>
      <c r="AU22" s="547"/>
      <c r="AV22" s="448"/>
      <c r="AW22" s="548"/>
      <c r="AX22" s="413"/>
      <c r="AY22" s="431"/>
      <c r="AZ22" s="413"/>
      <c r="BA22" s="471"/>
      <c r="BB22" s="413"/>
      <c r="BC22" s="430"/>
      <c r="BD22" s="413"/>
      <c r="BE22" s="433"/>
      <c r="BF22" s="413"/>
      <c r="BG22" s="469"/>
      <c r="BH22" s="437"/>
      <c r="BI22" s="437"/>
      <c r="BJ22" s="536"/>
      <c r="BK22" s="160"/>
      <c r="BL22" s="166">
        <v>0.7</v>
      </c>
      <c r="BM22" s="152"/>
      <c r="BN22" s="153"/>
      <c r="BO22" s="153"/>
      <c r="BP22" s="153"/>
      <c r="BQ22" s="153"/>
      <c r="BR22" s="153"/>
      <c r="BS22" s="153"/>
      <c r="BT22" s="153"/>
      <c r="BU22" s="153"/>
      <c r="BV22" s="153"/>
      <c r="BW22" s="153"/>
      <c r="BX22" s="153"/>
      <c r="BY22" s="153"/>
      <c r="BZ22" s="153"/>
    </row>
    <row r="23" spans="1:78">
      <c r="Y23" s="46"/>
      <c r="Z23" s="46"/>
      <c r="AA23" s="46"/>
      <c r="AE23" s="46"/>
      <c r="AF23" s="46"/>
      <c r="AG23" s="46"/>
      <c r="AR23" s="38"/>
      <c r="AT23" s="48"/>
      <c r="BD23" s="38"/>
      <c r="BF23" s="38"/>
      <c r="BH23" s="525"/>
      <c r="BI23" s="527"/>
      <c r="BJ23" s="527"/>
      <c r="BK23" s="527"/>
    </row>
    <row r="24" spans="1:78">
      <c r="BH24" s="526"/>
      <c r="BI24" s="527"/>
      <c r="BJ24" s="527"/>
      <c r="BK24" s="527"/>
    </row>
    <row r="25" spans="1:78">
      <c r="BH25" s="526"/>
      <c r="BI25" s="527"/>
      <c r="BJ25" s="527"/>
      <c r="BK25" s="527"/>
    </row>
    <row r="26" spans="1:78">
      <c r="BH26" s="526"/>
      <c r="BI26" s="527"/>
      <c r="BJ26" s="527"/>
      <c r="BK26" s="527"/>
    </row>
    <row r="27" spans="1:78">
      <c r="BH27" s="528"/>
      <c r="BI27" s="528"/>
      <c r="BJ27" s="528"/>
      <c r="BK27" s="528"/>
    </row>
    <row r="28" spans="1:78">
      <c r="BH28" s="528"/>
      <c r="BI28" s="528"/>
      <c r="BJ28" s="528"/>
      <c r="BK28" s="528"/>
    </row>
    <row r="29" spans="1:78">
      <c r="BH29" s="528"/>
      <c r="BI29" s="528"/>
      <c r="BJ29" s="528"/>
      <c r="BK29" s="528"/>
    </row>
    <row r="30" spans="1:78">
      <c r="BH30" s="528"/>
      <c r="BI30" s="528"/>
      <c r="BJ30" s="528"/>
      <c r="BK30" s="528"/>
    </row>
    <row r="31" spans="1:78">
      <c r="BH31" s="525"/>
      <c r="BI31" s="527"/>
      <c r="BJ31" s="527"/>
      <c r="BK31" s="527"/>
    </row>
    <row r="32" spans="1:78">
      <c r="BH32" s="526"/>
      <c r="BI32" s="527"/>
      <c r="BJ32" s="527"/>
      <c r="BK32" s="527"/>
    </row>
    <row r="33" spans="60:63">
      <c r="BH33" s="526"/>
      <c r="BI33" s="527"/>
      <c r="BJ33" s="527"/>
      <c r="BK33" s="527"/>
    </row>
    <row r="34" spans="60:63">
      <c r="BH34" s="526"/>
      <c r="BI34" s="527"/>
      <c r="BJ34" s="527"/>
      <c r="BK34" s="527"/>
    </row>
    <row r="35" spans="60:63">
      <c r="BH35" s="528"/>
      <c r="BI35" s="528"/>
      <c r="BJ35" s="528"/>
      <c r="BK35" s="528"/>
    </row>
    <row r="36" spans="60:63">
      <c r="BH36" s="528"/>
      <c r="BI36" s="528"/>
      <c r="BJ36" s="528"/>
      <c r="BK36" s="528"/>
    </row>
    <row r="37" spans="60:63">
      <c r="BH37" s="528"/>
      <c r="BI37" s="528"/>
      <c r="BJ37" s="528"/>
      <c r="BK37" s="528"/>
    </row>
    <row r="38" spans="60:63">
      <c r="BH38" s="528"/>
      <c r="BI38" s="528"/>
      <c r="BJ38" s="528"/>
      <c r="BK38" s="528"/>
    </row>
    <row r="39" spans="60:63">
      <c r="BH39" s="525"/>
      <c r="BI39" s="527"/>
      <c r="BJ39" s="527"/>
      <c r="BK39" s="527"/>
    </row>
    <row r="40" spans="60:63">
      <c r="BH40" s="526"/>
      <c r="BI40" s="527"/>
      <c r="BJ40" s="527"/>
      <c r="BK40" s="527"/>
    </row>
    <row r="41" spans="60:63">
      <c r="BH41" s="526"/>
      <c r="BI41" s="527"/>
      <c r="BJ41" s="527"/>
      <c r="BK41" s="527"/>
    </row>
    <row r="42" spans="60:63">
      <c r="BH42" s="526"/>
      <c r="BI42" s="527"/>
      <c r="BJ42" s="527"/>
      <c r="BK42" s="527"/>
    </row>
    <row r="43" spans="60:63">
      <c r="BH43" s="528"/>
      <c r="BI43" s="528"/>
      <c r="BJ43" s="528"/>
      <c r="BK43" s="528"/>
    </row>
    <row r="44" spans="60:63">
      <c r="BH44" s="528"/>
      <c r="BI44" s="528"/>
      <c r="BJ44" s="528"/>
      <c r="BK44" s="528"/>
    </row>
    <row r="45" spans="60:63">
      <c r="BH45" s="528"/>
      <c r="BI45" s="528"/>
      <c r="BJ45" s="528"/>
      <c r="BK45" s="528"/>
    </row>
    <row r="46" spans="60:63">
      <c r="BH46" s="528"/>
      <c r="BI46" s="528"/>
      <c r="BJ46" s="528"/>
      <c r="BK46" s="528"/>
    </row>
    <row r="47" spans="60:63">
      <c r="BH47" s="525"/>
      <c r="BI47" s="527"/>
      <c r="BJ47" s="527"/>
      <c r="BK47" s="527"/>
    </row>
    <row r="48" spans="60:63">
      <c r="BH48" s="526"/>
      <c r="BI48" s="527"/>
      <c r="BJ48" s="527"/>
      <c r="BK48" s="527"/>
    </row>
    <row r="49" spans="60:63">
      <c r="BH49" s="526"/>
      <c r="BI49" s="527"/>
      <c r="BJ49" s="527"/>
      <c r="BK49" s="527"/>
    </row>
    <row r="50" spans="60:63">
      <c r="BH50" s="526"/>
      <c r="BI50" s="527"/>
      <c r="BJ50" s="527"/>
      <c r="BK50" s="527"/>
    </row>
    <row r="51" spans="60:63">
      <c r="BH51" s="528"/>
      <c r="BI51" s="528"/>
      <c r="BJ51" s="528"/>
      <c r="BK51" s="528"/>
    </row>
    <row r="52" spans="60:63">
      <c r="BH52" s="528"/>
      <c r="BI52" s="528"/>
      <c r="BJ52" s="528"/>
      <c r="BK52" s="528"/>
    </row>
    <row r="53" spans="60:63">
      <c r="BH53" s="528"/>
      <c r="BI53" s="528"/>
      <c r="BJ53" s="528"/>
      <c r="BK53" s="528"/>
    </row>
    <row r="54" spans="60:63">
      <c r="BH54" s="528"/>
      <c r="BI54" s="528"/>
      <c r="BJ54" s="528"/>
      <c r="BK54" s="528"/>
    </row>
    <row r="55" spans="60:63">
      <c r="BH55" s="525"/>
      <c r="BI55" s="527"/>
      <c r="BJ55" s="527"/>
      <c r="BK55" s="527"/>
    </row>
    <row r="56" spans="60:63">
      <c r="BH56" s="526"/>
      <c r="BI56" s="527"/>
      <c r="BJ56" s="527"/>
      <c r="BK56" s="527"/>
    </row>
    <row r="57" spans="60:63">
      <c r="BH57" s="526"/>
      <c r="BI57" s="527"/>
      <c r="BJ57" s="527"/>
      <c r="BK57" s="527"/>
    </row>
    <row r="58" spans="60:63">
      <c r="BH58" s="526"/>
      <c r="BI58" s="527"/>
      <c r="BJ58" s="527"/>
      <c r="BK58" s="527"/>
    </row>
    <row r="59" spans="60:63">
      <c r="BH59" s="528"/>
      <c r="BI59" s="528"/>
      <c r="BJ59" s="528"/>
      <c r="BK59" s="528"/>
    </row>
    <row r="60" spans="60:63">
      <c r="BH60" s="528"/>
      <c r="BI60" s="528"/>
      <c r="BJ60" s="528"/>
      <c r="BK60" s="528"/>
    </row>
    <row r="61" spans="60:63">
      <c r="BH61" s="528"/>
      <c r="BI61" s="528"/>
      <c r="BJ61" s="528"/>
      <c r="BK61" s="528"/>
    </row>
    <row r="62" spans="60:63">
      <c r="BH62" s="528"/>
      <c r="BI62" s="528"/>
      <c r="BJ62" s="528"/>
      <c r="BK62" s="528"/>
    </row>
    <row r="63" spans="60:63">
      <c r="BH63" s="525"/>
      <c r="BI63" s="527"/>
      <c r="BJ63" s="527"/>
      <c r="BK63" s="527"/>
    </row>
    <row r="64" spans="60:63">
      <c r="BH64" s="526"/>
      <c r="BI64" s="527"/>
      <c r="BJ64" s="527"/>
      <c r="BK64" s="527"/>
    </row>
    <row r="65" spans="60:63">
      <c r="BH65" s="526"/>
      <c r="BI65" s="527"/>
      <c r="BJ65" s="527"/>
      <c r="BK65" s="527"/>
    </row>
    <row r="66" spans="60:63">
      <c r="BH66" s="526"/>
      <c r="BI66" s="527"/>
      <c r="BJ66" s="527"/>
      <c r="BK66" s="527"/>
    </row>
    <row r="67" spans="60:63">
      <c r="BH67" s="528"/>
      <c r="BI67" s="528"/>
      <c r="BJ67" s="528"/>
      <c r="BK67" s="528"/>
    </row>
    <row r="68" spans="60:63">
      <c r="BH68" s="528"/>
      <c r="BI68" s="528"/>
      <c r="BJ68" s="528"/>
      <c r="BK68" s="528"/>
    </row>
    <row r="69" spans="60:63">
      <c r="BH69" s="528"/>
      <c r="BI69" s="528"/>
      <c r="BJ69" s="528"/>
      <c r="BK69" s="528"/>
    </row>
    <row r="70" spans="60:63">
      <c r="BH70" s="528"/>
      <c r="BI70" s="528"/>
      <c r="BJ70" s="528"/>
      <c r="BK70" s="528"/>
    </row>
    <row r="71" spans="60:63">
      <c r="BH71" s="525"/>
      <c r="BI71" s="527"/>
      <c r="BJ71" s="527"/>
      <c r="BK71" s="527"/>
    </row>
    <row r="72" spans="60:63">
      <c r="BH72" s="526"/>
      <c r="BI72" s="527"/>
      <c r="BJ72" s="527"/>
      <c r="BK72" s="527"/>
    </row>
    <row r="73" spans="60:63">
      <c r="BH73" s="526"/>
      <c r="BI73" s="527"/>
      <c r="BJ73" s="527"/>
      <c r="BK73" s="527"/>
    </row>
    <row r="74" spans="60:63">
      <c r="BH74" s="526"/>
      <c r="BI74" s="527"/>
      <c r="BJ74" s="527"/>
      <c r="BK74" s="527"/>
    </row>
    <row r="75" spans="60:63">
      <c r="BH75" s="528"/>
      <c r="BI75" s="528"/>
      <c r="BJ75" s="528"/>
      <c r="BK75" s="528"/>
    </row>
    <row r="76" spans="60:63">
      <c r="BH76" s="528"/>
      <c r="BI76" s="528"/>
      <c r="BJ76" s="528"/>
      <c r="BK76" s="528"/>
    </row>
    <row r="77" spans="60:63">
      <c r="BH77" s="528"/>
      <c r="BI77" s="528"/>
      <c r="BJ77" s="528"/>
      <c r="BK77" s="528"/>
    </row>
    <row r="78" spans="60:63">
      <c r="BH78" s="528"/>
      <c r="BI78" s="528"/>
      <c r="BJ78" s="528"/>
      <c r="BK78" s="528"/>
    </row>
    <row r="79" spans="60:63">
      <c r="BH79" s="525"/>
      <c r="BI79" s="527"/>
      <c r="BJ79" s="527"/>
      <c r="BK79" s="527"/>
    </row>
    <row r="80" spans="60:63">
      <c r="BH80" s="526"/>
      <c r="BI80" s="527"/>
      <c r="BJ80" s="527"/>
      <c r="BK80" s="527"/>
    </row>
    <row r="81" spans="60:63">
      <c r="BH81" s="526"/>
      <c r="BI81" s="527"/>
      <c r="BJ81" s="527"/>
      <c r="BK81" s="527"/>
    </row>
    <row r="82" spans="60:63">
      <c r="BH82" s="526"/>
      <c r="BI82" s="527"/>
      <c r="BJ82" s="527"/>
      <c r="BK82" s="527"/>
    </row>
    <row r="83" spans="60:63">
      <c r="BH83" s="528"/>
      <c r="BI83" s="528"/>
      <c r="BJ83" s="528"/>
      <c r="BK83" s="528"/>
    </row>
    <row r="84" spans="60:63">
      <c r="BH84" s="528"/>
      <c r="BI84" s="528"/>
      <c r="BJ84" s="528"/>
      <c r="BK84" s="528"/>
    </row>
    <row r="85" spans="60:63">
      <c r="BH85" s="528"/>
      <c r="BI85" s="528"/>
      <c r="BJ85" s="528"/>
      <c r="BK85" s="528"/>
    </row>
    <row r="86" spans="60:63">
      <c r="BH86" s="528"/>
      <c r="BI86" s="528"/>
      <c r="BJ86" s="528"/>
      <c r="BK86" s="528"/>
    </row>
    <row r="87" spans="60:63">
      <c r="BH87" s="525"/>
      <c r="BI87" s="527"/>
      <c r="BJ87" s="527"/>
      <c r="BK87" s="527"/>
    </row>
    <row r="88" spans="60:63">
      <c r="BH88" s="526"/>
      <c r="BI88" s="527"/>
      <c r="BJ88" s="527"/>
      <c r="BK88" s="527"/>
    </row>
    <row r="89" spans="60:63">
      <c r="BH89" s="526"/>
      <c r="BI89" s="527"/>
      <c r="BJ89" s="527"/>
      <c r="BK89" s="527"/>
    </row>
    <row r="90" spans="60:63">
      <c r="BH90" s="526"/>
      <c r="BI90" s="527"/>
      <c r="BJ90" s="527"/>
      <c r="BK90" s="527"/>
    </row>
    <row r="91" spans="60:63">
      <c r="BH91" s="528"/>
      <c r="BI91" s="528"/>
      <c r="BJ91" s="528"/>
      <c r="BK91" s="528"/>
    </row>
    <row r="92" spans="60:63">
      <c r="BH92" s="528"/>
      <c r="BI92" s="528"/>
      <c r="BJ92" s="528"/>
      <c r="BK92" s="528"/>
    </row>
    <row r="93" spans="60:63">
      <c r="BH93" s="528"/>
      <c r="BI93" s="528"/>
      <c r="BJ93" s="528"/>
      <c r="BK93" s="528"/>
    </row>
    <row r="94" spans="60:63">
      <c r="BH94" s="528"/>
      <c r="BI94" s="528"/>
      <c r="BJ94" s="528"/>
      <c r="BK94" s="528"/>
    </row>
    <row r="95" spans="60:63">
      <c r="BH95" s="525"/>
      <c r="BI95" s="527"/>
      <c r="BJ95" s="527"/>
      <c r="BK95" s="527"/>
    </row>
    <row r="96" spans="60:63">
      <c r="BH96" s="526"/>
      <c r="BI96" s="527"/>
      <c r="BJ96" s="527"/>
      <c r="BK96" s="527"/>
    </row>
    <row r="97" spans="60:63">
      <c r="BH97" s="526"/>
      <c r="BI97" s="527"/>
      <c r="BJ97" s="527"/>
      <c r="BK97" s="527"/>
    </row>
    <row r="98" spans="60:63">
      <c r="BH98" s="526"/>
      <c r="BI98" s="527"/>
      <c r="BJ98" s="527"/>
      <c r="BK98" s="527"/>
    </row>
    <row r="99" spans="60:63">
      <c r="BH99" s="528"/>
      <c r="BI99" s="528"/>
      <c r="BJ99" s="528"/>
      <c r="BK99" s="528"/>
    </row>
    <row r="100" spans="60:63">
      <c r="BH100" s="528"/>
      <c r="BI100" s="528"/>
      <c r="BJ100" s="528"/>
      <c r="BK100" s="528"/>
    </row>
    <row r="101" spans="60:63">
      <c r="BH101" s="528"/>
      <c r="BI101" s="528"/>
      <c r="BJ101" s="528"/>
      <c r="BK101" s="528"/>
    </row>
    <row r="102" spans="60:63">
      <c r="BH102" s="528"/>
      <c r="BI102" s="528"/>
      <c r="BJ102" s="528"/>
      <c r="BK102" s="528"/>
    </row>
    <row r="103" spans="60:63">
      <c r="BH103" s="525"/>
      <c r="BI103" s="527"/>
      <c r="BJ103" s="527"/>
      <c r="BK103" s="527"/>
    </row>
    <row r="104" spans="60:63">
      <c r="BH104" s="526"/>
      <c r="BI104" s="527"/>
      <c r="BJ104" s="527"/>
      <c r="BK104" s="527"/>
    </row>
    <row r="105" spans="60:63">
      <c r="BH105" s="526"/>
      <c r="BI105" s="527"/>
      <c r="BJ105" s="527"/>
      <c r="BK105" s="527"/>
    </row>
    <row r="106" spans="60:63">
      <c r="BH106" s="526"/>
      <c r="BI106" s="527"/>
      <c r="BJ106" s="527"/>
      <c r="BK106" s="527"/>
    </row>
    <row r="107" spans="60:63">
      <c r="BH107" s="528"/>
      <c r="BI107" s="528"/>
      <c r="BJ107" s="528"/>
      <c r="BK107" s="528"/>
    </row>
    <row r="108" spans="60:63">
      <c r="BH108" s="528"/>
      <c r="BI108" s="528"/>
      <c r="BJ108" s="528"/>
      <c r="BK108" s="528"/>
    </row>
    <row r="109" spans="60:63">
      <c r="BH109" s="528"/>
      <c r="BI109" s="528"/>
      <c r="BJ109" s="528"/>
      <c r="BK109" s="528"/>
    </row>
    <row r="110" spans="60:63">
      <c r="BH110" s="528"/>
      <c r="BI110" s="528"/>
      <c r="BJ110" s="528"/>
      <c r="BK110" s="528"/>
    </row>
    <row r="111" spans="60:63">
      <c r="BH111" s="525"/>
      <c r="BI111" s="527"/>
      <c r="BJ111" s="527"/>
      <c r="BK111" s="527"/>
    </row>
    <row r="112" spans="60:63">
      <c r="BH112" s="526"/>
      <c r="BI112" s="527"/>
      <c r="BJ112" s="527"/>
      <c r="BK112" s="527"/>
    </row>
    <row r="113" spans="60:63">
      <c r="BH113" s="526"/>
      <c r="BI113" s="527"/>
      <c r="BJ113" s="527"/>
      <c r="BK113" s="527"/>
    </row>
    <row r="114" spans="60:63">
      <c r="BH114" s="526"/>
      <c r="BI114" s="527"/>
      <c r="BJ114" s="527"/>
      <c r="BK114" s="527"/>
    </row>
    <row r="115" spans="60:63">
      <c r="BH115" s="528"/>
      <c r="BI115" s="528"/>
      <c r="BJ115" s="528"/>
      <c r="BK115" s="528"/>
    </row>
    <row r="116" spans="60:63">
      <c r="BH116" s="528"/>
      <c r="BI116" s="528"/>
      <c r="BJ116" s="528"/>
      <c r="BK116" s="528"/>
    </row>
    <row r="117" spans="60:63">
      <c r="BH117" s="528"/>
      <c r="BI117" s="528"/>
      <c r="BJ117" s="528"/>
      <c r="BK117" s="528"/>
    </row>
    <row r="118" spans="60:63">
      <c r="BH118" s="528"/>
      <c r="BI118" s="528"/>
      <c r="BJ118" s="528"/>
      <c r="BK118" s="528"/>
    </row>
    <row r="119" spans="60:63">
      <c r="BH119" s="525"/>
      <c r="BI119" s="527"/>
      <c r="BJ119" s="527"/>
      <c r="BK119" s="527"/>
    </row>
    <row r="120" spans="60:63">
      <c r="BH120" s="526"/>
      <c r="BI120" s="527"/>
      <c r="BJ120" s="527"/>
      <c r="BK120" s="527"/>
    </row>
    <row r="121" spans="60:63">
      <c r="BH121" s="526"/>
      <c r="BI121" s="527"/>
      <c r="BJ121" s="527"/>
      <c r="BK121" s="527"/>
    </row>
    <row r="122" spans="60:63">
      <c r="BH122" s="526"/>
      <c r="BI122" s="527"/>
      <c r="BJ122" s="527"/>
      <c r="BK122" s="527"/>
    </row>
    <row r="123" spans="60:63">
      <c r="BH123" s="528"/>
      <c r="BI123" s="528"/>
      <c r="BJ123" s="528"/>
      <c r="BK123" s="528"/>
    </row>
    <row r="124" spans="60:63">
      <c r="BH124" s="528"/>
      <c r="BI124" s="528"/>
      <c r="BJ124" s="528"/>
      <c r="BK124" s="528"/>
    </row>
    <row r="125" spans="60:63">
      <c r="BH125" s="528"/>
      <c r="BI125" s="528"/>
      <c r="BJ125" s="528"/>
      <c r="BK125" s="528"/>
    </row>
    <row r="126" spans="60:63">
      <c r="BH126" s="528"/>
      <c r="BI126" s="528"/>
      <c r="BJ126" s="528"/>
      <c r="BK126" s="528"/>
    </row>
    <row r="127" spans="60:63">
      <c r="BH127" s="525"/>
      <c r="BI127" s="527"/>
      <c r="BJ127" s="527"/>
      <c r="BK127" s="527"/>
    </row>
    <row r="128" spans="60:63">
      <c r="BH128" s="526"/>
      <c r="BI128" s="527"/>
      <c r="BJ128" s="527"/>
      <c r="BK128" s="527"/>
    </row>
    <row r="129" spans="60:63">
      <c r="BH129" s="526"/>
      <c r="BI129" s="527"/>
      <c r="BJ129" s="527"/>
      <c r="BK129" s="527"/>
    </row>
    <row r="130" spans="60:63">
      <c r="BH130" s="526"/>
      <c r="BI130" s="527"/>
      <c r="BJ130" s="527"/>
      <c r="BK130" s="527"/>
    </row>
    <row r="131" spans="60:63">
      <c r="BH131" s="528"/>
      <c r="BI131" s="528"/>
      <c r="BJ131" s="528"/>
      <c r="BK131" s="528"/>
    </row>
    <row r="132" spans="60:63">
      <c r="BH132" s="528"/>
      <c r="BI132" s="528"/>
      <c r="BJ132" s="528"/>
      <c r="BK132" s="528"/>
    </row>
    <row r="133" spans="60:63">
      <c r="BH133" s="528"/>
      <c r="BI133" s="528"/>
      <c r="BJ133" s="528"/>
      <c r="BK133" s="528"/>
    </row>
    <row r="134" spans="60:63">
      <c r="BH134" s="528"/>
      <c r="BI134" s="528"/>
      <c r="BJ134" s="528"/>
      <c r="BK134" s="528"/>
    </row>
    <row r="135" spans="60:63">
      <c r="BH135" s="38"/>
      <c r="BI135" s="38"/>
      <c r="BJ135" s="38"/>
      <c r="BK135" s="38"/>
    </row>
  </sheetData>
  <autoFilter ref="B4:WXQ22" xr:uid="{00000000-0009-0000-0000-000002000000}"/>
  <mergeCells count="350">
    <mergeCell ref="AO15:AO22"/>
    <mergeCell ref="AP15:AP22"/>
    <mergeCell ref="AQ15:AQ22"/>
    <mergeCell ref="X15:X18"/>
    <mergeCell ref="R11:R14"/>
    <mergeCell ref="S11:S14"/>
    <mergeCell ref="T11:T14"/>
    <mergeCell ref="U11:U14"/>
    <mergeCell ref="AU11:AU12"/>
    <mergeCell ref="AW11:AW12"/>
    <mergeCell ref="AV17:AV18"/>
    <mergeCell ref="BL15:BL16"/>
    <mergeCell ref="AV19:AV20"/>
    <mergeCell ref="AU15:AU16"/>
    <mergeCell ref="S19:S22"/>
    <mergeCell ref="T19:T22"/>
    <mergeCell ref="U19:U22"/>
    <mergeCell ref="AU19:AU20"/>
    <mergeCell ref="AW19:AW20"/>
    <mergeCell ref="BA19:BA22"/>
    <mergeCell ref="BG19:BG22"/>
    <mergeCell ref="AU21:AU22"/>
    <mergeCell ref="AW21:AW22"/>
    <mergeCell ref="Y19:Y22"/>
    <mergeCell ref="Z19:Z22"/>
    <mergeCell ref="AA19:AA22"/>
    <mergeCell ref="AB19:AB22"/>
    <mergeCell ref="AC19:AC22"/>
    <mergeCell ref="AU13:AU14"/>
    <mergeCell ref="AW13:AW14"/>
    <mergeCell ref="BB7:BB14"/>
    <mergeCell ref="BE7:BE14"/>
    <mergeCell ref="AY7:AY14"/>
    <mergeCell ref="V7:V10"/>
    <mergeCell ref="W7:W10"/>
    <mergeCell ref="X7:X10"/>
    <mergeCell ref="Y7:Y10"/>
    <mergeCell ref="Z7:Z10"/>
    <mergeCell ref="AA7:AA10"/>
    <mergeCell ref="AB11:AB14"/>
    <mergeCell ref="AC11:AC14"/>
    <mergeCell ref="AV7:AV8"/>
    <mergeCell ref="AV13:AV14"/>
    <mergeCell ref="AU9:AU10"/>
    <mergeCell ref="AV9:AV10"/>
    <mergeCell ref="AV11:AV12"/>
    <mergeCell ref="AW9:AW10"/>
    <mergeCell ref="Y5:AC5"/>
    <mergeCell ref="AF5:AL5"/>
    <mergeCell ref="AN5:AP5"/>
    <mergeCell ref="AR5:AS5"/>
    <mergeCell ref="AU5:AW5"/>
    <mergeCell ref="BC5:BE5"/>
    <mergeCell ref="BG5:BJ5"/>
    <mergeCell ref="R7:R10"/>
    <mergeCell ref="S7:S10"/>
    <mergeCell ref="T7:T10"/>
    <mergeCell ref="U7:U10"/>
    <mergeCell ref="AD7:AD19"/>
    <mergeCell ref="AF7:AG8"/>
    <mergeCell ref="AH7:AH22"/>
    <mergeCell ref="AK7:AK22"/>
    <mergeCell ref="AM7:AM11"/>
    <mergeCell ref="AN7:AN14"/>
    <mergeCell ref="AO7:AO14"/>
    <mergeCell ref="AP7:AP14"/>
    <mergeCell ref="AQ7:AQ14"/>
    <mergeCell ref="AU7:AU8"/>
    <mergeCell ref="AW7:AW8"/>
    <mergeCell ref="AZ7:AZ14"/>
    <mergeCell ref="BH127:BH130"/>
    <mergeCell ref="BI127:BI130"/>
    <mergeCell ref="BJ127:BJ130"/>
    <mergeCell ref="BK127:BK130"/>
    <mergeCell ref="BH131:BH134"/>
    <mergeCell ref="BI131:BI134"/>
    <mergeCell ref="BJ131:BJ134"/>
    <mergeCell ref="BK131:BK134"/>
    <mergeCell ref="BH115:BH118"/>
    <mergeCell ref="BI115:BI118"/>
    <mergeCell ref="BJ115:BJ118"/>
    <mergeCell ref="BK115:BK118"/>
    <mergeCell ref="BH119:BH122"/>
    <mergeCell ref="BI119:BI122"/>
    <mergeCell ref="BJ119:BJ122"/>
    <mergeCell ref="BK119:BK122"/>
    <mergeCell ref="BH123:BH126"/>
    <mergeCell ref="BI123:BI126"/>
    <mergeCell ref="BJ123:BJ126"/>
    <mergeCell ref="BK123:BK126"/>
    <mergeCell ref="BK103:BK106"/>
    <mergeCell ref="BH107:BH110"/>
    <mergeCell ref="BI107:BI110"/>
    <mergeCell ref="BJ107:BJ110"/>
    <mergeCell ref="BK107:BK110"/>
    <mergeCell ref="BH111:BH114"/>
    <mergeCell ref="BI111:BI114"/>
    <mergeCell ref="BJ111:BJ114"/>
    <mergeCell ref="BK111:BK114"/>
    <mergeCell ref="BH103:BH106"/>
    <mergeCell ref="BI103:BI106"/>
    <mergeCell ref="BJ103:BJ106"/>
    <mergeCell ref="BH91:BH94"/>
    <mergeCell ref="BI91:BI94"/>
    <mergeCell ref="BJ91:BJ94"/>
    <mergeCell ref="BK91:BK94"/>
    <mergeCell ref="BH95:BH98"/>
    <mergeCell ref="BI95:BI98"/>
    <mergeCell ref="BJ95:BJ98"/>
    <mergeCell ref="BK95:BK98"/>
    <mergeCell ref="BH99:BH102"/>
    <mergeCell ref="BI99:BI102"/>
    <mergeCell ref="BJ99:BJ102"/>
    <mergeCell ref="BK99:BK102"/>
    <mergeCell ref="BH79:BH82"/>
    <mergeCell ref="BI79:BI82"/>
    <mergeCell ref="BJ79:BJ82"/>
    <mergeCell ref="BK79:BK82"/>
    <mergeCell ref="BH83:BH86"/>
    <mergeCell ref="BI83:BI86"/>
    <mergeCell ref="BJ83:BJ86"/>
    <mergeCell ref="BK83:BK86"/>
    <mergeCell ref="BH87:BH90"/>
    <mergeCell ref="BI87:BI90"/>
    <mergeCell ref="BJ87:BJ90"/>
    <mergeCell ref="BK87:BK90"/>
    <mergeCell ref="BH67:BH70"/>
    <mergeCell ref="BI67:BI70"/>
    <mergeCell ref="BJ67:BJ70"/>
    <mergeCell ref="BK67:BK70"/>
    <mergeCell ref="BH71:BH74"/>
    <mergeCell ref="BI71:BI74"/>
    <mergeCell ref="BJ71:BJ74"/>
    <mergeCell ref="BK71:BK74"/>
    <mergeCell ref="BH75:BH78"/>
    <mergeCell ref="BI75:BI78"/>
    <mergeCell ref="BJ75:BJ78"/>
    <mergeCell ref="BK75:BK78"/>
    <mergeCell ref="BH55:BH58"/>
    <mergeCell ref="BI55:BI58"/>
    <mergeCell ref="BJ55:BJ58"/>
    <mergeCell ref="BK55:BK58"/>
    <mergeCell ref="BH59:BH62"/>
    <mergeCell ref="BI59:BI62"/>
    <mergeCell ref="BJ59:BJ62"/>
    <mergeCell ref="BK59:BK62"/>
    <mergeCell ref="BH63:BH66"/>
    <mergeCell ref="BI63:BI66"/>
    <mergeCell ref="BJ63:BJ66"/>
    <mergeCell ref="BK63:BK66"/>
    <mergeCell ref="BH43:BH46"/>
    <mergeCell ref="BI43:BI46"/>
    <mergeCell ref="BJ43:BJ46"/>
    <mergeCell ref="BK43:BK46"/>
    <mergeCell ref="BH47:BH50"/>
    <mergeCell ref="BI47:BI50"/>
    <mergeCell ref="BJ47:BJ50"/>
    <mergeCell ref="BK47:BK50"/>
    <mergeCell ref="BH51:BH54"/>
    <mergeCell ref="BI51:BI54"/>
    <mergeCell ref="BJ51:BJ54"/>
    <mergeCell ref="BK51:BK54"/>
    <mergeCell ref="BH31:BH34"/>
    <mergeCell ref="BI31:BI34"/>
    <mergeCell ref="BJ31:BJ34"/>
    <mergeCell ref="BK31:BK34"/>
    <mergeCell ref="BH35:BH38"/>
    <mergeCell ref="BI35:BI38"/>
    <mergeCell ref="BJ35:BJ38"/>
    <mergeCell ref="BK35:BK38"/>
    <mergeCell ref="BH39:BH42"/>
    <mergeCell ref="BI39:BI42"/>
    <mergeCell ref="BJ39:BJ42"/>
    <mergeCell ref="BK39:BK42"/>
    <mergeCell ref="BH23:BH26"/>
    <mergeCell ref="BI23:BI26"/>
    <mergeCell ref="BJ23:BJ26"/>
    <mergeCell ref="BK23:BK26"/>
    <mergeCell ref="BH27:BH30"/>
    <mergeCell ref="BI27:BI30"/>
    <mergeCell ref="BJ27:BJ30"/>
    <mergeCell ref="BK27:BK30"/>
    <mergeCell ref="BH2:BH4"/>
    <mergeCell ref="BI2:BI4"/>
    <mergeCell ref="BJ2:BJ4"/>
    <mergeCell ref="BH7:BH10"/>
    <mergeCell ref="BI7:BI10"/>
    <mergeCell ref="BJ7:BJ10"/>
    <mergeCell ref="BH11:BH14"/>
    <mergeCell ref="BI11:BI14"/>
    <mergeCell ref="BJ11:BJ14"/>
    <mergeCell ref="BH15:BH18"/>
    <mergeCell ref="BI15:BI18"/>
    <mergeCell ref="BK7:BK14"/>
    <mergeCell ref="BI19:BI22"/>
    <mergeCell ref="BJ19:BJ22"/>
    <mergeCell ref="B1:B4"/>
    <mergeCell ref="C1:C4"/>
    <mergeCell ref="D1:D4"/>
    <mergeCell ref="E1:E4"/>
    <mergeCell ref="G1:J1"/>
    <mergeCell ref="L1:Q1"/>
    <mergeCell ref="S1:W2"/>
    <mergeCell ref="Y1:AC2"/>
    <mergeCell ref="AF1:AL2"/>
    <mergeCell ref="U3:W3"/>
    <mergeCell ref="AA3:AC3"/>
    <mergeCell ref="AI3:AI4"/>
    <mergeCell ref="AL3:AL4"/>
    <mergeCell ref="L5:N5"/>
    <mergeCell ref="O5:Q5"/>
    <mergeCell ref="BP1:BP4"/>
    <mergeCell ref="G2:H2"/>
    <mergeCell ref="I2:J2"/>
    <mergeCell ref="L2:N2"/>
    <mergeCell ref="O2:Q2"/>
    <mergeCell ref="G3:H3"/>
    <mergeCell ref="I3:J3"/>
    <mergeCell ref="BN1:BO4"/>
    <mergeCell ref="AP3:AP4"/>
    <mergeCell ref="AY1:AY4"/>
    <mergeCell ref="BA1:BA4"/>
    <mergeCell ref="BC1:BE2"/>
    <mergeCell ref="BG1:BJ1"/>
    <mergeCell ref="BL1:BL4"/>
    <mergeCell ref="BG2:BG4"/>
    <mergeCell ref="AR3:AS3"/>
    <mergeCell ref="AV3:AW3"/>
    <mergeCell ref="BE3:BE4"/>
    <mergeCell ref="AN1:AP2"/>
    <mergeCell ref="AR1:AS2"/>
    <mergeCell ref="AU1:AW2"/>
    <mergeCell ref="S5:W5"/>
    <mergeCell ref="E15:E18"/>
    <mergeCell ref="G15:G18"/>
    <mergeCell ref="H15:H18"/>
    <mergeCell ref="I15:I18"/>
    <mergeCell ref="J15:J18"/>
    <mergeCell ref="K15:K18"/>
    <mergeCell ref="E19:E22"/>
    <mergeCell ref="G5:H5"/>
    <mergeCell ref="I5:J5"/>
    <mergeCell ref="J7:J10"/>
    <mergeCell ref="K7:K10"/>
    <mergeCell ref="L7:L10"/>
    <mergeCell ref="M7:M10"/>
    <mergeCell ref="N7:N10"/>
    <mergeCell ref="O7:O10"/>
    <mergeCell ref="L11:L14"/>
    <mergeCell ref="M11:M14"/>
    <mergeCell ref="B7:B22"/>
    <mergeCell ref="C7:C14"/>
    <mergeCell ref="D7:D14"/>
    <mergeCell ref="E7:E10"/>
    <mergeCell ref="G7:G10"/>
    <mergeCell ref="H7:H10"/>
    <mergeCell ref="I7:I10"/>
    <mergeCell ref="N11:N14"/>
    <mergeCell ref="O11:O14"/>
    <mergeCell ref="E11:E14"/>
    <mergeCell ref="G11:G14"/>
    <mergeCell ref="H11:H14"/>
    <mergeCell ref="I11:I14"/>
    <mergeCell ref="J11:J14"/>
    <mergeCell ref="K11:K14"/>
    <mergeCell ref="C15:C22"/>
    <mergeCell ref="O19:O22"/>
    <mergeCell ref="D15:D22"/>
    <mergeCell ref="BC7:BC14"/>
    <mergeCell ref="BD7:BD14"/>
    <mergeCell ref="BF7:BF14"/>
    <mergeCell ref="BL7:BL10"/>
    <mergeCell ref="BG11:BG14"/>
    <mergeCell ref="BL11:BL14"/>
    <mergeCell ref="BA11:BA14"/>
    <mergeCell ref="AX7:AX14"/>
    <mergeCell ref="BA7:BA10"/>
    <mergeCell ref="BG7:BG10"/>
    <mergeCell ref="P19:P22"/>
    <mergeCell ref="Q19:Q22"/>
    <mergeCell ref="Q15:Q18"/>
    <mergeCell ref="R15:R18"/>
    <mergeCell ref="S15:S18"/>
    <mergeCell ref="T15:T18"/>
    <mergeCell ref="U15:U18"/>
    <mergeCell ref="AT7:AT14"/>
    <mergeCell ref="V11:V14"/>
    <mergeCell ref="W11:W14"/>
    <mergeCell ref="X11:X14"/>
    <mergeCell ref="Y11:Y14"/>
    <mergeCell ref="Z11:Z14"/>
    <mergeCell ref="AA11:AA14"/>
    <mergeCell ref="AB7:AB10"/>
    <mergeCell ref="AC7:AC10"/>
    <mergeCell ref="AS7:AS14"/>
    <mergeCell ref="P7:P10"/>
    <mergeCell ref="Q7:Q10"/>
    <mergeCell ref="P11:P14"/>
    <mergeCell ref="Q11:Q14"/>
    <mergeCell ref="AS15:AS22"/>
    <mergeCell ref="Y15:Y18"/>
    <mergeCell ref="X19:X22"/>
    <mergeCell ref="AY15:AY22"/>
    <mergeCell ref="BC15:BC22"/>
    <mergeCell ref="BD15:BD22"/>
    <mergeCell ref="BE15:BE22"/>
    <mergeCell ref="BJ15:BJ18"/>
    <mergeCell ref="BH19:BH22"/>
    <mergeCell ref="AX15:AX22"/>
    <mergeCell ref="Z15:Z18"/>
    <mergeCell ref="AA15:AA18"/>
    <mergeCell ref="AB15:AB18"/>
    <mergeCell ref="AC15:AC18"/>
    <mergeCell ref="AW15:AW16"/>
    <mergeCell ref="AZ15:AZ22"/>
    <mergeCell ref="BA15:BA18"/>
    <mergeCell ref="BB15:BB22"/>
    <mergeCell ref="BF15:BF22"/>
    <mergeCell ref="BG15:BG18"/>
    <mergeCell ref="AU17:AU18"/>
    <mergeCell ref="AW17:AW18"/>
    <mergeCell ref="AV21:AV22"/>
    <mergeCell ref="AV15:AV16"/>
    <mergeCell ref="AT15:AT22"/>
    <mergeCell ref="AM15:AM19"/>
    <mergeCell ref="AN15:AN22"/>
    <mergeCell ref="A7:A10"/>
    <mergeCell ref="A11:A14"/>
    <mergeCell ref="A15:A18"/>
    <mergeCell ref="A19:A22"/>
    <mergeCell ref="AR7:AR14"/>
    <mergeCell ref="AR15:AR22"/>
    <mergeCell ref="G19:G22"/>
    <mergeCell ref="H19:H22"/>
    <mergeCell ref="I19:I22"/>
    <mergeCell ref="J19:J22"/>
    <mergeCell ref="K19:K22"/>
    <mergeCell ref="R19:R22"/>
    <mergeCell ref="V15:V18"/>
    <mergeCell ref="W15:W18"/>
    <mergeCell ref="V19:V22"/>
    <mergeCell ref="W19:W22"/>
    <mergeCell ref="L15:L18"/>
    <mergeCell ref="M15:M18"/>
    <mergeCell ref="N15:N18"/>
    <mergeCell ref="O15:O18"/>
    <mergeCell ref="P15:P18"/>
    <mergeCell ref="L19:L22"/>
    <mergeCell ref="M19:M22"/>
    <mergeCell ref="N19:N22"/>
  </mergeCells>
  <phoneticPr fontId="1"/>
  <pageMargins left="0.39370078740157483" right="0.39370078740157483" top="0.98425196850393704" bottom="0.39370078740157483" header="0.59055118110236227" footer="0.15748031496062992"/>
  <pageSetup paperSize="8" fitToWidth="0" pageOrder="overThenDown" orientation="landscape" r:id="rId1"/>
  <headerFooter differentFirst="1">
    <firstHeader>&amp;L&amp;"ＤＦ特太ゴシック体,標準"&amp;18小規模保育事業（Ｂ型）（保育認定）</firstHeader>
  </headerFooter>
  <colBreaks count="2" manualBreakCount="2">
    <brk id="31" max="21" man="1"/>
    <brk id="58" max="2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A1:W28"/>
  <sheetViews>
    <sheetView view="pageBreakPreview" zoomScaleNormal="100" zoomScaleSheetLayoutView="100" workbookViewId="0">
      <selection activeCell="C13" sqref="C13:V13"/>
    </sheetView>
  </sheetViews>
  <sheetFormatPr defaultColWidth="2.5" defaultRowHeight="25.5" customHeight="1"/>
  <cols>
    <col min="1" max="1" width="23" style="117" customWidth="1"/>
    <col min="2" max="2" width="2.5" style="117" customWidth="1"/>
    <col min="3" max="21" width="2.625" style="117" customWidth="1"/>
    <col min="22" max="22" width="0.5" style="117" customWidth="1"/>
    <col min="23" max="23" width="59.375" style="133" customWidth="1"/>
    <col min="24" max="16384" width="2.5" style="117"/>
  </cols>
  <sheetData>
    <row r="1" spans="1:23" ht="25.5" customHeight="1">
      <c r="A1" s="115" t="s">
        <v>97</v>
      </c>
      <c r="B1" s="116"/>
      <c r="C1" s="116"/>
      <c r="D1" s="116"/>
      <c r="E1" s="116"/>
      <c r="F1" s="116"/>
      <c r="G1" s="116"/>
      <c r="H1" s="116"/>
      <c r="I1" s="116"/>
      <c r="J1" s="116"/>
      <c r="K1" s="116"/>
      <c r="L1" s="116"/>
      <c r="M1" s="116"/>
      <c r="N1" s="116"/>
      <c r="O1" s="116"/>
      <c r="P1" s="116"/>
      <c r="Q1" s="116"/>
      <c r="R1" s="116"/>
      <c r="S1" s="116"/>
      <c r="T1" s="116"/>
      <c r="U1" s="116"/>
      <c r="V1" s="116"/>
      <c r="W1" s="116"/>
    </row>
    <row r="3" spans="1:23" ht="30" customHeight="1">
      <c r="A3" s="549" t="s">
        <v>98</v>
      </c>
      <c r="B3" s="552" t="s">
        <v>145</v>
      </c>
      <c r="C3" s="549" t="s">
        <v>99</v>
      </c>
      <c r="D3" s="555"/>
      <c r="E3" s="555"/>
      <c r="F3" s="555"/>
      <c r="G3" s="555"/>
      <c r="H3" s="555"/>
      <c r="I3" s="555"/>
      <c r="J3" s="555"/>
      <c r="K3" s="555"/>
      <c r="L3" s="555"/>
      <c r="M3" s="555"/>
      <c r="N3" s="555"/>
      <c r="O3" s="555"/>
      <c r="P3" s="555"/>
      <c r="Q3" s="555"/>
      <c r="R3" s="555"/>
      <c r="S3" s="555"/>
      <c r="T3" s="555"/>
      <c r="U3" s="555"/>
      <c r="V3" s="556"/>
      <c r="W3" s="557" t="s">
        <v>171</v>
      </c>
    </row>
    <row r="4" spans="1:23" ht="20.100000000000001" customHeight="1">
      <c r="A4" s="550"/>
      <c r="B4" s="553"/>
      <c r="C4" s="560" t="s">
        <v>141</v>
      </c>
      <c r="D4" s="561"/>
      <c r="E4" s="561"/>
      <c r="F4" s="561"/>
      <c r="G4" s="561"/>
      <c r="H4" s="561"/>
      <c r="I4" s="561"/>
      <c r="J4" s="561"/>
      <c r="K4" s="561"/>
      <c r="L4" s="562">
        <v>48900</v>
      </c>
      <c r="M4" s="563"/>
      <c r="N4" s="563"/>
      <c r="O4" s="561" t="s">
        <v>142</v>
      </c>
      <c r="P4" s="561"/>
      <c r="Q4" s="561"/>
      <c r="R4" s="561"/>
      <c r="S4" s="561"/>
      <c r="T4" s="561"/>
      <c r="U4" s="561"/>
      <c r="V4" s="564"/>
      <c r="W4" s="558"/>
    </row>
    <row r="5" spans="1:23" ht="20.100000000000001" customHeight="1">
      <c r="A5" s="551"/>
      <c r="B5" s="554"/>
      <c r="C5" s="565" t="s">
        <v>143</v>
      </c>
      <c r="D5" s="566"/>
      <c r="E5" s="566"/>
      <c r="F5" s="566"/>
      <c r="G5" s="566"/>
      <c r="H5" s="566"/>
      <c r="I5" s="566"/>
      <c r="J5" s="566"/>
      <c r="K5" s="566"/>
      <c r="L5" s="567">
        <v>6110</v>
      </c>
      <c r="M5" s="568"/>
      <c r="N5" s="568"/>
      <c r="O5" s="566" t="s">
        <v>144</v>
      </c>
      <c r="P5" s="566"/>
      <c r="Q5" s="566"/>
      <c r="R5" s="566"/>
      <c r="S5" s="566"/>
      <c r="T5" s="566"/>
      <c r="U5" s="566"/>
      <c r="V5" s="569"/>
      <c r="W5" s="559"/>
    </row>
    <row r="7" spans="1:23" ht="30" customHeight="1">
      <c r="A7" s="549" t="s">
        <v>100</v>
      </c>
      <c r="B7" s="552" t="s">
        <v>146</v>
      </c>
      <c r="C7" s="574" t="s">
        <v>101</v>
      </c>
      <c r="D7" s="575"/>
      <c r="E7" s="575"/>
      <c r="F7" s="575"/>
      <c r="G7" s="575"/>
      <c r="H7" s="576">
        <v>1840</v>
      </c>
      <c r="I7" s="576"/>
      <c r="J7" s="576"/>
      <c r="K7" s="576"/>
      <c r="L7" s="577"/>
      <c r="M7" s="574" t="s">
        <v>102</v>
      </c>
      <c r="N7" s="575"/>
      <c r="O7" s="575"/>
      <c r="P7" s="575"/>
      <c r="Q7" s="575"/>
      <c r="R7" s="576">
        <v>1270</v>
      </c>
      <c r="S7" s="576"/>
      <c r="T7" s="576"/>
      <c r="U7" s="576"/>
      <c r="V7" s="577"/>
      <c r="W7" s="578" t="s">
        <v>103</v>
      </c>
    </row>
    <row r="8" spans="1:23" ht="30" customHeight="1">
      <c r="A8" s="570"/>
      <c r="B8" s="572"/>
      <c r="C8" s="574" t="s">
        <v>104</v>
      </c>
      <c r="D8" s="575"/>
      <c r="E8" s="575"/>
      <c r="F8" s="575"/>
      <c r="G8" s="575"/>
      <c r="H8" s="576">
        <v>1630</v>
      </c>
      <c r="I8" s="576"/>
      <c r="J8" s="576"/>
      <c r="K8" s="576"/>
      <c r="L8" s="577"/>
      <c r="M8" s="574" t="s">
        <v>105</v>
      </c>
      <c r="N8" s="575"/>
      <c r="O8" s="575"/>
      <c r="P8" s="575"/>
      <c r="Q8" s="575"/>
      <c r="R8" s="576">
        <v>110</v>
      </c>
      <c r="S8" s="576"/>
      <c r="T8" s="576"/>
      <c r="U8" s="576"/>
      <c r="V8" s="577"/>
      <c r="W8" s="578"/>
    </row>
    <row r="9" spans="1:23" ht="30" customHeight="1">
      <c r="A9" s="571"/>
      <c r="B9" s="573"/>
      <c r="C9" s="574" t="s">
        <v>106</v>
      </c>
      <c r="D9" s="575"/>
      <c r="E9" s="575"/>
      <c r="F9" s="575"/>
      <c r="G9" s="575"/>
      <c r="H9" s="576">
        <v>1610</v>
      </c>
      <c r="I9" s="576"/>
      <c r="J9" s="576"/>
      <c r="K9" s="576"/>
      <c r="L9" s="577"/>
      <c r="M9" s="579"/>
      <c r="N9" s="580"/>
      <c r="O9" s="580"/>
      <c r="P9" s="580"/>
      <c r="Q9" s="580"/>
      <c r="R9" s="580"/>
      <c r="S9" s="580"/>
      <c r="T9" s="580"/>
      <c r="U9" s="580"/>
      <c r="V9" s="581"/>
      <c r="W9" s="578"/>
    </row>
    <row r="10" spans="1:23" ht="25.5" customHeight="1">
      <c r="A10" s="118"/>
      <c r="B10" s="118"/>
      <c r="C10" s="118"/>
      <c r="D10" s="119"/>
      <c r="E10" s="119"/>
      <c r="F10" s="119"/>
      <c r="G10" s="119"/>
      <c r="H10" s="120"/>
      <c r="I10" s="120"/>
      <c r="J10" s="120"/>
      <c r="K10" s="120"/>
      <c r="L10" s="118"/>
      <c r="M10" s="120"/>
      <c r="N10" s="120"/>
      <c r="O10" s="120"/>
      <c r="P10" s="120"/>
      <c r="Q10" s="121"/>
      <c r="R10" s="121"/>
      <c r="S10" s="121"/>
      <c r="T10" s="121"/>
      <c r="U10" s="121"/>
      <c r="V10" s="121"/>
      <c r="W10" s="122"/>
    </row>
    <row r="11" spans="1:23" ht="30" customHeight="1">
      <c r="A11" s="123" t="s">
        <v>107</v>
      </c>
      <c r="B11" s="124" t="s">
        <v>147</v>
      </c>
      <c r="C11" s="582">
        <v>6180</v>
      </c>
      <c r="D11" s="582"/>
      <c r="E11" s="582"/>
      <c r="F11" s="582"/>
      <c r="G11" s="582"/>
      <c r="H11" s="582"/>
      <c r="I11" s="582"/>
      <c r="J11" s="582"/>
      <c r="K11" s="582"/>
      <c r="L11" s="582"/>
      <c r="M11" s="582"/>
      <c r="N11" s="582"/>
      <c r="O11" s="582"/>
      <c r="P11" s="582"/>
      <c r="Q11" s="582"/>
      <c r="R11" s="582"/>
      <c r="S11" s="582"/>
      <c r="T11" s="582"/>
      <c r="U11" s="582"/>
      <c r="V11" s="583"/>
      <c r="W11" s="125" t="s">
        <v>108</v>
      </c>
    </row>
    <row r="12" spans="1:23" ht="25.5" customHeight="1">
      <c r="A12" s="118"/>
      <c r="B12" s="118"/>
      <c r="C12" s="118"/>
      <c r="D12" s="119"/>
      <c r="E12" s="119"/>
      <c r="F12" s="119"/>
      <c r="G12" s="119"/>
      <c r="H12" s="120"/>
      <c r="I12" s="120"/>
      <c r="J12" s="120"/>
      <c r="K12" s="120"/>
      <c r="L12" s="118"/>
      <c r="M12" s="120"/>
      <c r="N12" s="120"/>
      <c r="O12" s="120"/>
      <c r="P12" s="120"/>
      <c r="Q12" s="121"/>
      <c r="R12" s="121"/>
      <c r="S12" s="121"/>
      <c r="T12" s="121"/>
      <c r="U12" s="121"/>
      <c r="V12" s="121"/>
      <c r="W12" s="126"/>
    </row>
    <row r="13" spans="1:23" ht="30" customHeight="1">
      <c r="A13" s="123" t="s">
        <v>109</v>
      </c>
      <c r="B13" s="124" t="s">
        <v>148</v>
      </c>
      <c r="C13" s="584">
        <v>155870</v>
      </c>
      <c r="D13" s="584"/>
      <c r="E13" s="584"/>
      <c r="F13" s="584"/>
      <c r="G13" s="584"/>
      <c r="H13" s="584"/>
      <c r="I13" s="584"/>
      <c r="J13" s="584"/>
      <c r="K13" s="584"/>
      <c r="L13" s="584"/>
      <c r="M13" s="584"/>
      <c r="N13" s="584"/>
      <c r="O13" s="584"/>
      <c r="P13" s="584"/>
      <c r="Q13" s="584"/>
      <c r="R13" s="584"/>
      <c r="S13" s="584"/>
      <c r="T13" s="584"/>
      <c r="U13" s="584"/>
      <c r="V13" s="585"/>
      <c r="W13" s="125" t="s">
        <v>108</v>
      </c>
    </row>
    <row r="14" spans="1:23" ht="25.5" customHeight="1">
      <c r="A14" s="118"/>
      <c r="B14" s="118"/>
      <c r="C14" s="118"/>
      <c r="D14" s="119"/>
      <c r="E14" s="119"/>
      <c r="F14" s="119"/>
      <c r="G14" s="119"/>
      <c r="H14" s="120"/>
      <c r="I14" s="120"/>
      <c r="J14" s="120"/>
      <c r="K14" s="120"/>
      <c r="L14" s="118"/>
      <c r="M14" s="121"/>
      <c r="N14" s="120"/>
      <c r="O14" s="120"/>
      <c r="P14" s="120"/>
      <c r="Q14" s="121"/>
      <c r="R14" s="121"/>
      <c r="S14" s="121"/>
      <c r="T14" s="121"/>
      <c r="U14" s="121"/>
      <c r="V14" s="121"/>
      <c r="W14" s="126"/>
    </row>
    <row r="15" spans="1:23" ht="30" customHeight="1">
      <c r="A15" s="123" t="s">
        <v>110</v>
      </c>
      <c r="B15" s="124" t="s">
        <v>111</v>
      </c>
      <c r="C15" s="586">
        <v>160000</v>
      </c>
      <c r="D15" s="586"/>
      <c r="E15" s="586"/>
      <c r="F15" s="586"/>
      <c r="G15" s="586"/>
      <c r="H15" s="586"/>
      <c r="I15" s="586"/>
      <c r="J15" s="586"/>
      <c r="K15" s="586"/>
      <c r="L15" s="586"/>
      <c r="M15" s="586"/>
      <c r="N15" s="586"/>
      <c r="O15" s="586"/>
      <c r="P15" s="586"/>
      <c r="Q15" s="586"/>
      <c r="R15" s="586"/>
      <c r="S15" s="586"/>
      <c r="T15" s="586"/>
      <c r="U15" s="586"/>
      <c r="V15" s="587"/>
      <c r="W15" s="125" t="s">
        <v>108</v>
      </c>
    </row>
    <row r="16" spans="1:23" s="61" customFormat="1" ht="30" customHeight="1">
      <c r="A16" s="58"/>
      <c r="B16" s="127"/>
      <c r="C16" s="59"/>
      <c r="D16" s="59"/>
      <c r="E16" s="59"/>
      <c r="F16" s="59"/>
      <c r="G16" s="59"/>
      <c r="H16" s="59"/>
      <c r="I16" s="59"/>
      <c r="J16" s="59"/>
      <c r="K16" s="59"/>
      <c r="L16" s="59"/>
      <c r="M16" s="59"/>
      <c r="N16" s="59"/>
      <c r="O16" s="59"/>
      <c r="P16" s="59"/>
      <c r="Q16" s="59"/>
      <c r="R16" s="59"/>
      <c r="S16" s="59"/>
      <c r="T16" s="59"/>
      <c r="U16" s="59"/>
      <c r="V16" s="59"/>
      <c r="W16" s="60"/>
    </row>
    <row r="17" spans="1:23" s="61" customFormat="1" ht="20.25" customHeight="1">
      <c r="A17" s="549" t="s">
        <v>172</v>
      </c>
      <c r="B17" s="588" t="s">
        <v>173</v>
      </c>
      <c r="C17" s="591" t="s">
        <v>174</v>
      </c>
      <c r="D17" s="128"/>
      <c r="E17" s="594" t="s">
        <v>175</v>
      </c>
      <c r="F17" s="594"/>
      <c r="G17" s="594"/>
      <c r="H17" s="594"/>
      <c r="I17" s="594"/>
      <c r="J17" s="62"/>
      <c r="K17" s="595" t="s">
        <v>176</v>
      </c>
      <c r="L17" s="595"/>
      <c r="M17" s="595"/>
      <c r="N17" s="595"/>
      <c r="O17" s="595"/>
      <c r="P17" s="595"/>
      <c r="Q17" s="595"/>
      <c r="R17" s="595"/>
      <c r="S17" s="128"/>
      <c r="T17" s="62"/>
      <c r="U17" s="62"/>
      <c r="V17" s="63"/>
      <c r="W17" s="604" t="s">
        <v>177</v>
      </c>
    </row>
    <row r="18" spans="1:23" s="61" customFormat="1" ht="30" customHeight="1">
      <c r="A18" s="550"/>
      <c r="B18" s="589"/>
      <c r="C18" s="592"/>
      <c r="D18" s="64" t="s">
        <v>178</v>
      </c>
      <c r="E18" s="605">
        <v>76960</v>
      </c>
      <c r="F18" s="605"/>
      <c r="G18" s="605"/>
      <c r="H18" s="605"/>
      <c r="I18" s="605"/>
      <c r="J18" s="64" t="s">
        <v>179</v>
      </c>
      <c r="K18" s="606">
        <v>760</v>
      </c>
      <c r="L18" s="606"/>
      <c r="M18" s="606"/>
      <c r="N18" s="606"/>
      <c r="O18" s="606"/>
      <c r="P18" s="606"/>
      <c r="Q18" s="606"/>
      <c r="R18" s="606"/>
      <c r="S18" s="65" t="s">
        <v>180</v>
      </c>
      <c r="T18" s="64"/>
      <c r="U18" s="64"/>
      <c r="V18" s="66"/>
      <c r="W18" s="553"/>
    </row>
    <row r="19" spans="1:23" s="61" customFormat="1" ht="30" customHeight="1">
      <c r="A19" s="550"/>
      <c r="B19" s="589"/>
      <c r="C19" s="593"/>
      <c r="D19" s="67"/>
      <c r="E19" s="129"/>
      <c r="F19" s="129"/>
      <c r="G19" s="129"/>
      <c r="H19" s="129"/>
      <c r="I19" s="607" t="s">
        <v>181</v>
      </c>
      <c r="J19" s="607"/>
      <c r="K19" s="607"/>
      <c r="L19" s="607"/>
      <c r="M19" s="607"/>
      <c r="N19" s="607"/>
      <c r="O19" s="607"/>
      <c r="P19" s="607"/>
      <c r="Q19" s="607"/>
      <c r="R19" s="607"/>
      <c r="S19" s="607"/>
      <c r="T19" s="607"/>
      <c r="U19" s="607"/>
      <c r="V19" s="608"/>
      <c r="W19" s="553"/>
    </row>
    <row r="20" spans="1:23" s="61" customFormat="1" ht="20.25" customHeight="1">
      <c r="A20" s="550"/>
      <c r="B20" s="589"/>
      <c r="C20" s="591" t="s">
        <v>182</v>
      </c>
      <c r="D20" s="128"/>
      <c r="E20" s="594" t="s">
        <v>175</v>
      </c>
      <c r="F20" s="594"/>
      <c r="G20" s="594"/>
      <c r="H20" s="594"/>
      <c r="I20" s="594"/>
      <c r="J20" s="62"/>
      <c r="K20" s="595" t="s">
        <v>176</v>
      </c>
      <c r="L20" s="595"/>
      <c r="M20" s="595"/>
      <c r="N20" s="595"/>
      <c r="O20" s="595"/>
      <c r="P20" s="595"/>
      <c r="Q20" s="595"/>
      <c r="R20" s="595"/>
      <c r="S20" s="128"/>
      <c r="T20" s="62"/>
      <c r="U20" s="62"/>
      <c r="V20" s="63"/>
      <c r="W20" s="553"/>
    </row>
    <row r="21" spans="1:23" s="61" customFormat="1" ht="30" customHeight="1">
      <c r="A21" s="550"/>
      <c r="B21" s="589"/>
      <c r="C21" s="592"/>
      <c r="D21" s="64" t="s">
        <v>178</v>
      </c>
      <c r="E21" s="605">
        <v>50000</v>
      </c>
      <c r="F21" s="605"/>
      <c r="G21" s="605"/>
      <c r="H21" s="605"/>
      <c r="I21" s="605"/>
      <c r="J21" s="64" t="s">
        <v>179</v>
      </c>
      <c r="K21" s="606">
        <v>500</v>
      </c>
      <c r="L21" s="606"/>
      <c r="M21" s="606"/>
      <c r="N21" s="606"/>
      <c r="O21" s="606"/>
      <c r="P21" s="606"/>
      <c r="Q21" s="606"/>
      <c r="R21" s="606"/>
      <c r="S21" s="65" t="s">
        <v>180</v>
      </c>
      <c r="T21" s="64"/>
      <c r="U21" s="64"/>
      <c r="V21" s="66"/>
      <c r="W21" s="553"/>
    </row>
    <row r="22" spans="1:23" s="61" customFormat="1" ht="30" customHeight="1">
      <c r="A22" s="550"/>
      <c r="B22" s="589"/>
      <c r="C22" s="593"/>
      <c r="D22" s="67"/>
      <c r="E22" s="129"/>
      <c r="F22" s="129"/>
      <c r="G22" s="129"/>
      <c r="H22" s="129"/>
      <c r="I22" s="607" t="s">
        <v>181</v>
      </c>
      <c r="J22" s="607"/>
      <c r="K22" s="607"/>
      <c r="L22" s="607"/>
      <c r="M22" s="607"/>
      <c r="N22" s="607"/>
      <c r="O22" s="607"/>
      <c r="P22" s="607"/>
      <c r="Q22" s="607"/>
      <c r="R22" s="607"/>
      <c r="S22" s="607"/>
      <c r="T22" s="607"/>
      <c r="U22" s="607"/>
      <c r="V22" s="608"/>
      <c r="W22" s="553"/>
    </row>
    <row r="23" spans="1:23" s="61" customFormat="1" ht="20.25" customHeight="1">
      <c r="A23" s="550"/>
      <c r="B23" s="589"/>
      <c r="C23" s="591" t="s">
        <v>183</v>
      </c>
      <c r="D23" s="596" t="s">
        <v>175</v>
      </c>
      <c r="E23" s="594"/>
      <c r="F23" s="594"/>
      <c r="G23" s="594"/>
      <c r="H23" s="594"/>
      <c r="I23" s="594"/>
      <c r="J23" s="594"/>
      <c r="K23" s="594"/>
      <c r="L23" s="594"/>
      <c r="M23" s="130"/>
      <c r="N23" s="130"/>
      <c r="O23" s="130"/>
      <c r="P23" s="130"/>
      <c r="Q23" s="130"/>
      <c r="R23" s="130"/>
      <c r="S23" s="130"/>
      <c r="T23" s="130"/>
      <c r="U23" s="130"/>
      <c r="V23" s="131"/>
      <c r="W23" s="553"/>
    </row>
    <row r="24" spans="1:23" s="61" customFormat="1" ht="30" customHeight="1">
      <c r="A24" s="551"/>
      <c r="B24" s="590"/>
      <c r="C24" s="593"/>
      <c r="D24" s="597">
        <v>10000</v>
      </c>
      <c r="E24" s="598"/>
      <c r="F24" s="598"/>
      <c r="G24" s="598"/>
      <c r="H24" s="598"/>
      <c r="I24" s="598"/>
      <c r="J24" s="599" t="s">
        <v>184</v>
      </c>
      <c r="K24" s="599"/>
      <c r="L24" s="599"/>
      <c r="M24" s="599"/>
      <c r="N24" s="599"/>
      <c r="O24" s="599"/>
      <c r="P24" s="599"/>
      <c r="Q24" s="599"/>
      <c r="R24" s="599"/>
      <c r="S24" s="599"/>
      <c r="T24" s="599"/>
      <c r="U24" s="599"/>
      <c r="V24" s="600"/>
      <c r="W24" s="554"/>
    </row>
    <row r="25" spans="1:23" ht="25.5" customHeight="1">
      <c r="A25" s="118"/>
      <c r="B25" s="118"/>
      <c r="C25" s="118"/>
      <c r="D25" s="119"/>
      <c r="E25" s="119"/>
      <c r="F25" s="119"/>
      <c r="G25" s="119"/>
      <c r="H25" s="120"/>
      <c r="I25" s="120"/>
      <c r="J25" s="120"/>
      <c r="K25" s="120"/>
      <c r="L25" s="118"/>
      <c r="M25" s="121"/>
      <c r="N25" s="120"/>
      <c r="O25" s="120"/>
      <c r="P25" s="120"/>
      <c r="Q25" s="121"/>
      <c r="R25" s="121"/>
      <c r="S25" s="121"/>
      <c r="T25" s="121"/>
      <c r="U25" s="121"/>
      <c r="V25" s="121"/>
      <c r="W25" s="132" t="s">
        <v>112</v>
      </c>
    </row>
    <row r="26" spans="1:23" ht="30" customHeight="1">
      <c r="A26" s="123" t="s">
        <v>113</v>
      </c>
      <c r="B26" s="124" t="s">
        <v>132</v>
      </c>
      <c r="C26" s="601">
        <v>150000</v>
      </c>
      <c r="D26" s="601"/>
      <c r="E26" s="601"/>
      <c r="F26" s="601"/>
      <c r="G26" s="601"/>
      <c r="H26" s="601"/>
      <c r="I26" s="601"/>
      <c r="J26" s="601"/>
      <c r="K26" s="601"/>
      <c r="L26" s="601"/>
      <c r="M26" s="601"/>
      <c r="N26" s="601"/>
      <c r="O26" s="601"/>
      <c r="P26" s="601"/>
      <c r="Q26" s="601"/>
      <c r="R26" s="601"/>
      <c r="S26" s="601"/>
      <c r="T26" s="601"/>
      <c r="U26" s="601"/>
      <c r="V26" s="602"/>
      <c r="W26" s="125" t="s">
        <v>108</v>
      </c>
    </row>
    <row r="27" spans="1:23" ht="25.5" customHeight="1">
      <c r="A27" s="603"/>
      <c r="B27" s="603"/>
      <c r="C27" s="603"/>
      <c r="D27" s="603"/>
      <c r="E27" s="603"/>
      <c r="F27" s="603"/>
      <c r="G27" s="603"/>
      <c r="H27" s="603"/>
      <c r="I27" s="603"/>
      <c r="J27" s="603"/>
      <c r="K27" s="603"/>
      <c r="L27" s="603"/>
      <c r="M27" s="603"/>
      <c r="N27" s="603"/>
      <c r="O27" s="603"/>
      <c r="P27" s="603"/>
      <c r="Q27" s="603"/>
      <c r="R27" s="603"/>
      <c r="S27" s="603"/>
      <c r="T27" s="603"/>
      <c r="U27" s="603"/>
      <c r="V27" s="603"/>
      <c r="W27" s="603"/>
    </row>
    <row r="28" spans="1:23" ht="25.5" customHeight="1">
      <c r="A28" s="603" t="s">
        <v>114</v>
      </c>
      <c r="B28" s="603"/>
      <c r="C28" s="603"/>
      <c r="D28" s="603"/>
      <c r="E28" s="603"/>
      <c r="F28" s="603"/>
      <c r="G28" s="603"/>
      <c r="H28" s="603"/>
      <c r="I28" s="603"/>
      <c r="J28" s="603"/>
      <c r="K28" s="603"/>
      <c r="L28" s="603"/>
      <c r="M28" s="603"/>
      <c r="N28" s="603"/>
      <c r="O28" s="603"/>
      <c r="P28" s="603"/>
      <c r="Q28" s="603"/>
      <c r="R28" s="603"/>
      <c r="S28" s="603"/>
      <c r="T28" s="603"/>
      <c r="U28" s="603"/>
      <c r="V28" s="603"/>
      <c r="W28" s="603"/>
    </row>
  </sheetData>
  <mergeCells count="49">
    <mergeCell ref="C26:V26"/>
    <mergeCell ref="A27:W27"/>
    <mergeCell ref="A28:W28"/>
    <mergeCell ref="W17:W24"/>
    <mergeCell ref="E18:I18"/>
    <mergeCell ref="K18:R18"/>
    <mergeCell ref="I19:V19"/>
    <mergeCell ref="C20:C22"/>
    <mergeCell ref="E20:I20"/>
    <mergeCell ref="K20:R20"/>
    <mergeCell ref="E21:I21"/>
    <mergeCell ref="K21:R21"/>
    <mergeCell ref="I22:V22"/>
    <mergeCell ref="C11:V11"/>
    <mergeCell ref="C13:V13"/>
    <mergeCell ref="C15:V15"/>
    <mergeCell ref="A17:A24"/>
    <mergeCell ref="B17:B24"/>
    <mergeCell ref="C17:C19"/>
    <mergeCell ref="E17:I17"/>
    <mergeCell ref="K17:R17"/>
    <mergeCell ref="C23:C24"/>
    <mergeCell ref="D23:L23"/>
    <mergeCell ref="D24:I24"/>
    <mergeCell ref="J24:V24"/>
    <mergeCell ref="W7:W9"/>
    <mergeCell ref="C8:G8"/>
    <mergeCell ref="H8:L8"/>
    <mergeCell ref="M8:Q8"/>
    <mergeCell ref="R8:V8"/>
    <mergeCell ref="C9:G9"/>
    <mergeCell ref="H9:L9"/>
    <mergeCell ref="M9:V9"/>
    <mergeCell ref="R7:V7"/>
    <mergeCell ref="A7:A9"/>
    <mergeCell ref="B7:B9"/>
    <mergeCell ref="C7:G7"/>
    <mergeCell ref="H7:L7"/>
    <mergeCell ref="M7:Q7"/>
    <mergeCell ref="A3:A5"/>
    <mergeCell ref="B3:B5"/>
    <mergeCell ref="C3:V3"/>
    <mergeCell ref="W3:W5"/>
    <mergeCell ref="C4:K4"/>
    <mergeCell ref="L4:N4"/>
    <mergeCell ref="O4:V4"/>
    <mergeCell ref="C5:K5"/>
    <mergeCell ref="L5:N5"/>
    <mergeCell ref="O5:V5"/>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積算表</vt:lpstr>
      <vt:lpstr>加算区分</vt:lpstr>
      <vt:lpstr>保育単価表（Ｂ型）</vt:lpstr>
      <vt:lpstr>保育単価表（Ｂ型）②</vt:lpstr>
      <vt:lpstr>積算表!Print_Area</vt:lpstr>
      <vt:lpstr>'保育単価表（Ｂ型）'!Print_Area</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2023-10-25T08:00:29Z</cp:lastPrinted>
  <dcterms:created xsi:type="dcterms:W3CDTF">2017-06-06T04:26:55Z</dcterms:created>
  <dcterms:modified xsi:type="dcterms:W3CDTF">2023-12-04T06:21:13Z</dcterms:modified>
</cp:coreProperties>
</file>