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AlgorithmName="SHA-512" workbookHashValue="tbspoDRMIuAdf3I+qSjibfgfVvTK+dV4C8CZX7oBg0z7uo1sUcpMZPca9VoP9jVBsNFPBEx6R6eROePEHmOA7A==" workbookSaltValue="xD/KjJA2zCwZz6BDeB6rOw==" workbookSpinCount="100000" lockStructure="1"/>
  <bookViews>
    <workbookView xWindow="-120" yWindow="-120" windowWidth="20730" windowHeight="11040"/>
  </bookViews>
  <sheets>
    <sheet name="①-1【1号】平均年齢別児童数計算表" sheetId="7" r:id="rId1"/>
    <sheet name="①-2【2・3号】平均年齢別児童数計算表" sheetId="9" r:id="rId2"/>
    <sheet name="②加算Ⅲ算定対象人数計算表" sheetId="8" r:id="rId3"/>
    <sheet name="③第８号様式" sheetId="6" r:id="rId4"/>
  </sheets>
  <definedNames>
    <definedName name="_xlnm.Print_Area" localSheetId="0">'①-1【1号】平均年齢別児童数計算表'!$A$1:$Q$53</definedName>
    <definedName name="_xlnm.Print_Area" localSheetId="1">'①-2【2・3号】平均年齢別児童数計算表'!$A$1:$Q$53</definedName>
    <definedName name="_xlnm.Print_Area" localSheetId="2">②加算Ⅲ算定対象人数計算表!$A$1:$M$69</definedName>
    <definedName name="_xlnm.Print_Area" localSheetId="3">③第８号様式!$A$1:$AH$27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8" l="1"/>
  <c r="E48" i="9" l="1"/>
  <c r="Q48" i="9" s="1"/>
  <c r="E47" i="9"/>
  <c r="Q47" i="9" s="1"/>
  <c r="E46" i="9"/>
  <c r="Q46" i="9" s="1"/>
  <c r="E45" i="9"/>
  <c r="Q45" i="9" s="1"/>
  <c r="E44" i="9"/>
  <c r="E34" i="9"/>
  <c r="L33" i="9"/>
  <c r="H32" i="9"/>
  <c r="P30" i="9"/>
  <c r="E23" i="9"/>
  <c r="P22" i="9"/>
  <c r="P33" i="9" s="1"/>
  <c r="O22" i="9"/>
  <c r="O33" i="9" s="1"/>
  <c r="N22" i="9"/>
  <c r="N33" i="9" s="1"/>
  <c r="M22" i="9"/>
  <c r="M33" i="9" s="1"/>
  <c r="L22" i="9"/>
  <c r="K22" i="9"/>
  <c r="K33" i="9" s="1"/>
  <c r="J22" i="9"/>
  <c r="J33" i="9" s="1"/>
  <c r="I22" i="9"/>
  <c r="I33" i="9" s="1"/>
  <c r="H22" i="9"/>
  <c r="H33" i="9" s="1"/>
  <c r="G22" i="9"/>
  <c r="G33" i="9" s="1"/>
  <c r="F22" i="9"/>
  <c r="F33" i="9" s="1"/>
  <c r="Q21" i="9"/>
  <c r="P20" i="9"/>
  <c r="P32" i="9" s="1"/>
  <c r="O20" i="9"/>
  <c r="O32" i="9" s="1"/>
  <c r="N20" i="9"/>
  <c r="N32" i="9" s="1"/>
  <c r="M20" i="9"/>
  <c r="M32" i="9" s="1"/>
  <c r="L20" i="9"/>
  <c r="L32" i="9" s="1"/>
  <c r="K20" i="9"/>
  <c r="K32" i="9" s="1"/>
  <c r="J20" i="9"/>
  <c r="J32" i="9" s="1"/>
  <c r="I20" i="9"/>
  <c r="I32" i="9" s="1"/>
  <c r="H20" i="9"/>
  <c r="G20" i="9"/>
  <c r="G32" i="9" s="1"/>
  <c r="F20" i="9"/>
  <c r="F32" i="9" s="1"/>
  <c r="Q19" i="9"/>
  <c r="P18" i="9"/>
  <c r="P31" i="9" s="1"/>
  <c r="O18" i="9"/>
  <c r="O31" i="9" s="1"/>
  <c r="N18" i="9"/>
  <c r="N31" i="9" s="1"/>
  <c r="M18" i="9"/>
  <c r="M31" i="9" s="1"/>
  <c r="L18" i="9"/>
  <c r="L31" i="9" s="1"/>
  <c r="K18" i="9"/>
  <c r="K31" i="9" s="1"/>
  <c r="J18" i="9"/>
  <c r="J31" i="9" s="1"/>
  <c r="I18" i="9"/>
  <c r="I31" i="9" s="1"/>
  <c r="H18" i="9"/>
  <c r="H31" i="9" s="1"/>
  <c r="G18" i="9"/>
  <c r="G31" i="9" s="1"/>
  <c r="F18" i="9"/>
  <c r="F31" i="9" s="1"/>
  <c r="Q17" i="9"/>
  <c r="P16" i="9"/>
  <c r="O16" i="9"/>
  <c r="O30" i="9" s="1"/>
  <c r="N16" i="9"/>
  <c r="N30" i="9" s="1"/>
  <c r="M16" i="9"/>
  <c r="M30" i="9" s="1"/>
  <c r="L16" i="9"/>
  <c r="L30" i="9" s="1"/>
  <c r="K16" i="9"/>
  <c r="K30" i="9" s="1"/>
  <c r="J16" i="9"/>
  <c r="J30" i="9" s="1"/>
  <c r="I16" i="9"/>
  <c r="I30" i="9" s="1"/>
  <c r="H16" i="9"/>
  <c r="H30" i="9" s="1"/>
  <c r="G16" i="9"/>
  <c r="G30" i="9" s="1"/>
  <c r="F16" i="9"/>
  <c r="F30" i="9" s="1"/>
  <c r="Q15" i="9"/>
  <c r="P14" i="9"/>
  <c r="P29" i="9" s="1"/>
  <c r="O14" i="9"/>
  <c r="O29" i="9" s="1"/>
  <c r="N14" i="9"/>
  <c r="N29" i="9" s="1"/>
  <c r="M14" i="9"/>
  <c r="M29" i="9" s="1"/>
  <c r="L14" i="9"/>
  <c r="L29" i="9" s="1"/>
  <c r="K14" i="9"/>
  <c r="K29" i="9" s="1"/>
  <c r="J14" i="9"/>
  <c r="J29" i="9" s="1"/>
  <c r="I14" i="9"/>
  <c r="I29" i="9" s="1"/>
  <c r="H14" i="9"/>
  <c r="H29" i="9" s="1"/>
  <c r="G14" i="9"/>
  <c r="G29" i="9" s="1"/>
  <c r="F14" i="9"/>
  <c r="F29" i="9" s="1"/>
  <c r="Q13" i="9"/>
  <c r="Q23" i="9" s="1"/>
  <c r="M3" i="9"/>
  <c r="E49" i="9" l="1"/>
  <c r="Q30" i="9"/>
  <c r="Q29" i="9"/>
  <c r="Q31" i="9"/>
  <c r="Q32" i="9"/>
  <c r="Q33" i="9"/>
  <c r="Q44" i="9"/>
  <c r="Q49" i="9" s="1"/>
  <c r="M3" i="7"/>
  <c r="Q34" i="9" l="1"/>
  <c r="F35" i="8"/>
  <c r="F34" i="8"/>
  <c r="U11" i="6"/>
  <c r="U10" i="6"/>
  <c r="U9" i="6"/>
  <c r="U8" i="6"/>
  <c r="Y7" i="6"/>
  <c r="K64" i="8" l="1"/>
  <c r="L64" i="8" s="1"/>
  <c r="G64" i="8"/>
  <c r="H64" i="8" s="1"/>
  <c r="I63" i="8"/>
  <c r="G63" i="8"/>
  <c r="H63" i="8" s="1"/>
  <c r="L62" i="8"/>
  <c r="E62" i="8"/>
  <c r="H61" i="8"/>
  <c r="I60" i="8"/>
  <c r="H60" i="8"/>
  <c r="I59" i="8"/>
  <c r="H59" i="8"/>
  <c r="H58" i="8"/>
  <c r="I57" i="8"/>
  <c r="H57" i="8"/>
  <c r="I56" i="8"/>
  <c r="H56" i="8"/>
  <c r="I55" i="8"/>
  <c r="H55" i="8"/>
  <c r="I54" i="8"/>
  <c r="H54" i="8"/>
  <c r="I53" i="8"/>
  <c r="H53" i="8"/>
  <c r="I52" i="8"/>
  <c r="G52" i="8"/>
  <c r="H52" i="8" s="1"/>
  <c r="I51" i="8"/>
  <c r="H51" i="8"/>
  <c r="I50" i="8"/>
  <c r="H50" i="8"/>
  <c r="I49" i="8"/>
  <c r="H49" i="8"/>
  <c r="I48" i="8"/>
  <c r="H48" i="8"/>
  <c r="I47" i="8"/>
  <c r="H47" i="8"/>
  <c r="L46" i="8"/>
  <c r="H46" i="8"/>
  <c r="L45" i="8"/>
  <c r="H45" i="8"/>
  <c r="L44" i="8"/>
  <c r="H44" i="8"/>
  <c r="I42" i="8"/>
  <c r="G42" i="8"/>
  <c r="H42" i="8" s="1"/>
  <c r="F42" i="8"/>
  <c r="J41" i="8"/>
  <c r="K41" i="8" s="1"/>
  <c r="L41" i="8" s="1"/>
  <c r="F41" i="8"/>
  <c r="G41" i="8" s="1"/>
  <c r="H41" i="8" s="1"/>
  <c r="J40" i="8"/>
  <c r="K40" i="8" s="1"/>
  <c r="L40" i="8" s="1"/>
  <c r="F40" i="8"/>
  <c r="G40" i="8" s="1"/>
  <c r="H40" i="8" s="1"/>
  <c r="J39" i="8"/>
  <c r="K39" i="8" s="1"/>
  <c r="L39" i="8" s="1"/>
  <c r="F39" i="8"/>
  <c r="G39" i="8" s="1"/>
  <c r="H39" i="8" s="1"/>
  <c r="J38" i="8"/>
  <c r="K38" i="8" s="1"/>
  <c r="L38" i="8" s="1"/>
  <c r="F38" i="8"/>
  <c r="G38" i="8" s="1"/>
  <c r="H38" i="8" s="1"/>
  <c r="I36" i="8"/>
  <c r="F36" i="8"/>
  <c r="I35" i="8"/>
  <c r="I34" i="8"/>
  <c r="G34" i="8"/>
  <c r="H34" i="8" s="1"/>
  <c r="I33" i="8"/>
  <c r="F33" i="8"/>
  <c r="G33" i="8" s="1"/>
  <c r="H33" i="8" s="1"/>
  <c r="H21" i="8"/>
  <c r="F21" i="8"/>
  <c r="H17" i="8"/>
  <c r="F17" i="8"/>
  <c r="H13" i="8"/>
  <c r="F13" i="8"/>
  <c r="H12" i="8"/>
  <c r="H16" i="8" l="1"/>
  <c r="G35" i="8"/>
  <c r="H35" i="8" s="1"/>
  <c r="H37" i="8" s="1"/>
  <c r="F16" i="8"/>
  <c r="H43" i="8"/>
  <c r="L43" i="8"/>
  <c r="L32" i="8" s="1"/>
  <c r="L65" i="8" s="1"/>
  <c r="L66" i="8" s="1"/>
  <c r="H32" i="8" l="1"/>
  <c r="H65" i="8" s="1"/>
  <c r="H66" i="8" s="1"/>
  <c r="E48" i="7"/>
  <c r="Q48" i="7" s="1"/>
  <c r="E47" i="7"/>
  <c r="Q47" i="7" s="1"/>
  <c r="E46" i="7"/>
  <c r="Q46" i="7" s="1"/>
  <c r="E45" i="7"/>
  <c r="Q45" i="7" s="1"/>
  <c r="E44" i="7"/>
  <c r="E34" i="7"/>
  <c r="L33" i="7"/>
  <c r="E23" i="7"/>
  <c r="P22" i="7"/>
  <c r="P33" i="7" s="1"/>
  <c r="O22" i="7"/>
  <c r="O33" i="7" s="1"/>
  <c r="N22" i="7"/>
  <c r="N33" i="7" s="1"/>
  <c r="M22" i="7"/>
  <c r="M33" i="7" s="1"/>
  <c r="L22" i="7"/>
  <c r="K22" i="7"/>
  <c r="K33" i="7" s="1"/>
  <c r="J22" i="7"/>
  <c r="J33" i="7" s="1"/>
  <c r="I22" i="7"/>
  <c r="I33" i="7" s="1"/>
  <c r="H22" i="7"/>
  <c r="H33" i="7" s="1"/>
  <c r="G22" i="7"/>
  <c r="G33" i="7" s="1"/>
  <c r="F22" i="7"/>
  <c r="F33" i="7" s="1"/>
  <c r="Q21" i="7"/>
  <c r="P20" i="7"/>
  <c r="P32" i="7" s="1"/>
  <c r="O20" i="7"/>
  <c r="O32" i="7" s="1"/>
  <c r="N20" i="7"/>
  <c r="N32" i="7" s="1"/>
  <c r="M20" i="7"/>
  <c r="M32" i="7" s="1"/>
  <c r="L20" i="7"/>
  <c r="L32" i="7" s="1"/>
  <c r="K20" i="7"/>
  <c r="K32" i="7" s="1"/>
  <c r="J20" i="7"/>
  <c r="J32" i="7" s="1"/>
  <c r="I20" i="7"/>
  <c r="I32" i="7" s="1"/>
  <c r="H20" i="7"/>
  <c r="H32" i="7" s="1"/>
  <c r="G20" i="7"/>
  <c r="G32" i="7" s="1"/>
  <c r="F20" i="7"/>
  <c r="F32" i="7" s="1"/>
  <c r="Q19" i="7"/>
  <c r="P18" i="7"/>
  <c r="P31" i="7" s="1"/>
  <c r="O18" i="7"/>
  <c r="O31" i="7" s="1"/>
  <c r="N18" i="7"/>
  <c r="N31" i="7" s="1"/>
  <c r="M18" i="7"/>
  <c r="M31" i="7" s="1"/>
  <c r="L18" i="7"/>
  <c r="L31" i="7" s="1"/>
  <c r="K18" i="7"/>
  <c r="K31" i="7" s="1"/>
  <c r="J18" i="7"/>
  <c r="J31" i="7" s="1"/>
  <c r="I18" i="7"/>
  <c r="I31" i="7" s="1"/>
  <c r="H18" i="7"/>
  <c r="H31" i="7" s="1"/>
  <c r="G18" i="7"/>
  <c r="G31" i="7" s="1"/>
  <c r="F18" i="7"/>
  <c r="F31" i="7" s="1"/>
  <c r="Q17" i="7"/>
  <c r="P16" i="7"/>
  <c r="P30" i="7" s="1"/>
  <c r="O16" i="7"/>
  <c r="O30" i="7" s="1"/>
  <c r="N16" i="7"/>
  <c r="N30" i="7" s="1"/>
  <c r="M16" i="7"/>
  <c r="M30" i="7" s="1"/>
  <c r="L16" i="7"/>
  <c r="L30" i="7" s="1"/>
  <c r="K16" i="7"/>
  <c r="K30" i="7" s="1"/>
  <c r="J16" i="7"/>
  <c r="J30" i="7" s="1"/>
  <c r="I16" i="7"/>
  <c r="I30" i="7" s="1"/>
  <c r="H16" i="7"/>
  <c r="H30" i="7" s="1"/>
  <c r="G16" i="7"/>
  <c r="G30" i="7" s="1"/>
  <c r="F16" i="7"/>
  <c r="F30" i="7" s="1"/>
  <c r="Q15" i="7"/>
  <c r="P14" i="7"/>
  <c r="P29" i="7" s="1"/>
  <c r="O14" i="7"/>
  <c r="O29" i="7" s="1"/>
  <c r="N14" i="7"/>
  <c r="N29" i="7" s="1"/>
  <c r="M14" i="7"/>
  <c r="M29" i="7" s="1"/>
  <c r="L14" i="7"/>
  <c r="L29" i="7" s="1"/>
  <c r="K14" i="7"/>
  <c r="K29" i="7" s="1"/>
  <c r="J14" i="7"/>
  <c r="J29" i="7" s="1"/>
  <c r="I14" i="7"/>
  <c r="I29" i="7" s="1"/>
  <c r="H14" i="7"/>
  <c r="H29" i="7" s="1"/>
  <c r="G14" i="7"/>
  <c r="G29" i="7" s="1"/>
  <c r="F14" i="7"/>
  <c r="F29" i="7" s="1"/>
  <c r="Q13" i="7"/>
  <c r="Q23" i="7" s="1"/>
  <c r="H69" i="8" l="1"/>
  <c r="AA21" i="6"/>
  <c r="Q30" i="7"/>
  <c r="Q31" i="7"/>
  <c r="Q29" i="7"/>
  <c r="Q32" i="7"/>
  <c r="Q33" i="7"/>
  <c r="E49" i="7"/>
  <c r="Q44" i="7"/>
  <c r="Q49" i="7" s="1"/>
  <c r="Q34" i="7" l="1"/>
</calcChain>
</file>

<file path=xl/sharedStrings.xml><?xml version="1.0" encoding="utf-8"?>
<sst xmlns="http://schemas.openxmlformats.org/spreadsheetml/2006/main" count="296" uniqueCount="152">
  <si>
    <t>なし</t>
  </si>
  <si>
    <t>4歳以上児</t>
    <rPh sb="1" eb="4">
      <t>サイイジョウ</t>
    </rPh>
    <rPh sb="2" eb="4">
      <t>イジョウ</t>
    </rPh>
    <rPh sb="4" eb="5">
      <t>ジ</t>
    </rPh>
    <phoneticPr fontId="1"/>
  </si>
  <si>
    <t>合計</t>
    <rPh sb="0" eb="2">
      <t>ゴウケイ</t>
    </rPh>
    <phoneticPr fontId="1"/>
  </si>
  <si>
    <t>ａ</t>
    <phoneticPr fontId="1"/>
  </si>
  <si>
    <t>年齢別配置基準による職員数</t>
    <rPh sb="0" eb="3">
      <t>ネンレイベツ</t>
    </rPh>
    <rPh sb="3" eb="7">
      <t>ハイキ</t>
    </rPh>
    <rPh sb="10" eb="13">
      <t>ショクインスウ</t>
    </rPh>
    <phoneticPr fontId="1"/>
  </si>
  <si>
    <t>１，２歳児</t>
    <rPh sb="3" eb="5">
      <t>サイジ</t>
    </rPh>
    <phoneticPr fontId="1"/>
  </si>
  <si>
    <t>０歳児</t>
    <rPh sb="1" eb="3">
      <t>サイジ</t>
    </rPh>
    <phoneticPr fontId="1"/>
  </si>
  <si>
    <t>保育標準時間認定の児童</t>
    <rPh sb="0" eb="2">
      <t>ホイク</t>
    </rPh>
    <rPh sb="2" eb="4">
      <t>ヒョウジュン</t>
    </rPh>
    <rPh sb="4" eb="6">
      <t>ジカン</t>
    </rPh>
    <rPh sb="6" eb="8">
      <t>ニンテイ</t>
    </rPh>
    <rPh sb="9" eb="11">
      <t>ジドウ</t>
    </rPh>
    <phoneticPr fontId="1"/>
  </si>
  <si>
    <t>ｃ</t>
    <phoneticPr fontId="1"/>
  </si>
  <si>
    <t>選択
項目</t>
    <rPh sb="0" eb="2">
      <t>センタク</t>
    </rPh>
    <rPh sb="3" eb="5">
      <t>コウモク</t>
    </rPh>
    <phoneticPr fontId="1"/>
  </si>
  <si>
    <t>職員数
（自動計算）</t>
    <rPh sb="0" eb="3">
      <t>ショクインスウ</t>
    </rPh>
    <rPh sb="5" eb="7">
      <t>ジドウ</t>
    </rPh>
    <rPh sb="7" eb="9">
      <t>ケイサン</t>
    </rPh>
    <phoneticPr fontId="1"/>
  </si>
  <si>
    <t>小計（小数点第一位四捨五入）</t>
    <rPh sb="0" eb="2">
      <t>ショウケイ</t>
    </rPh>
    <rPh sb="3" eb="6">
      <t>ショウスウテン</t>
    </rPh>
    <rPh sb="6" eb="7">
      <t>ダイ</t>
    </rPh>
    <rPh sb="7" eb="9">
      <t>イチイ</t>
    </rPh>
    <rPh sb="9" eb="13">
      <t>シシャゴニュウ</t>
    </rPh>
    <phoneticPr fontId="1"/>
  </si>
  <si>
    <t>0．基礎情報</t>
    <rPh sb="2" eb="4">
      <t>キソ</t>
    </rPh>
    <rPh sb="4" eb="6">
      <t>ジョウホウ</t>
    </rPh>
    <phoneticPr fontId="1"/>
  </si>
  <si>
    <t>利用定員数</t>
    <rPh sb="0" eb="2">
      <t>リヨウ</t>
    </rPh>
    <rPh sb="2" eb="4">
      <t>テイイン</t>
    </rPh>
    <rPh sb="4" eb="5">
      <t>スウ</t>
    </rPh>
    <phoneticPr fontId="1"/>
  </si>
  <si>
    <t>年齢別児童数</t>
    <rPh sb="0" eb="3">
      <t>ネンレイベツ</t>
    </rPh>
    <rPh sb="3" eb="6">
      <t>ジドウスウ</t>
    </rPh>
    <phoneticPr fontId="1"/>
  </si>
  <si>
    <t>※</t>
    <phoneticPr fontId="1"/>
  </si>
  <si>
    <t>該当</t>
  </si>
  <si>
    <t>3歳児</t>
    <rPh sb="1" eb="3">
      <t>サイジ</t>
    </rPh>
    <phoneticPr fontId="1"/>
  </si>
  <si>
    <t>i</t>
    <phoneticPr fontId="1"/>
  </si>
  <si>
    <t>分園の有無</t>
    <rPh sb="0" eb="2">
      <t>ブンエン</t>
    </rPh>
    <rPh sb="3" eb="5">
      <t>ウム</t>
    </rPh>
    <phoneticPr fontId="1"/>
  </si>
  <si>
    <t>本園分</t>
    <rPh sb="0" eb="1">
      <t>ホン</t>
    </rPh>
    <rPh sb="1" eb="2">
      <t>エン</t>
    </rPh>
    <rPh sb="2" eb="3">
      <t>ブン</t>
    </rPh>
    <phoneticPr fontId="1"/>
  </si>
  <si>
    <t>本園分を
記入</t>
    <rPh sb="0" eb="1">
      <t>ホン</t>
    </rPh>
    <rPh sb="1" eb="2">
      <t>エン</t>
    </rPh>
    <rPh sb="2" eb="3">
      <t>ブン</t>
    </rPh>
    <rPh sb="5" eb="7">
      <t>キニュウ</t>
    </rPh>
    <phoneticPr fontId="1"/>
  </si>
  <si>
    <t>k</t>
    <phoneticPr fontId="1"/>
  </si>
  <si>
    <t>g</t>
    <phoneticPr fontId="1"/>
  </si>
  <si>
    <t>h</t>
    <phoneticPr fontId="1"/>
  </si>
  <si>
    <t>加算Ⅲ算定対象人数（1人未満端数　四捨五入）</t>
    <rPh sb="0" eb="2">
      <t>カサン</t>
    </rPh>
    <rPh sb="3" eb="5">
      <t>サンテイ</t>
    </rPh>
    <rPh sb="5" eb="7">
      <t>タイショウ</t>
    </rPh>
    <rPh sb="7" eb="9">
      <t>ニンズウ</t>
    </rPh>
    <rPh sb="11" eb="12">
      <t>ニン</t>
    </rPh>
    <rPh sb="12" eb="14">
      <t>ミマン</t>
    </rPh>
    <rPh sb="14" eb="16">
      <t>ハスウ</t>
    </rPh>
    <rPh sb="17" eb="21">
      <t>シシャゴニュウ</t>
    </rPh>
    <phoneticPr fontId="1"/>
  </si>
  <si>
    <t>円　×　加算Ⅲ算定対象人数</t>
    <rPh sb="0" eb="1">
      <t>エン</t>
    </rPh>
    <rPh sb="4" eb="6">
      <t>カサン</t>
    </rPh>
    <rPh sb="7" eb="9">
      <t>サンテイ</t>
    </rPh>
    <rPh sb="9" eb="11">
      <t>タイショウ</t>
    </rPh>
    <rPh sb="11" eb="13">
      <t>ニンズウ</t>
    </rPh>
    <phoneticPr fontId="1"/>
  </si>
  <si>
    <t>１．加算Ⅲの加算算定対象人数（人）</t>
    <rPh sb="2" eb="4">
      <t>カサン</t>
    </rPh>
    <rPh sb="6" eb="8">
      <t>カサン</t>
    </rPh>
    <rPh sb="8" eb="10">
      <t>サンテイ</t>
    </rPh>
    <rPh sb="10" eb="12">
      <t>タイショウ</t>
    </rPh>
    <rPh sb="12" eb="14">
      <t>ニンズウ</t>
    </rPh>
    <rPh sb="15" eb="16">
      <t>ニン</t>
    </rPh>
    <phoneticPr fontId="1"/>
  </si>
  <si>
    <t>～210人</t>
    <rPh sb="4" eb="5">
      <t>ニン</t>
    </rPh>
    <phoneticPr fontId="1"/>
  </si>
  <si>
    <t>211人～279人</t>
    <rPh sb="3" eb="4">
      <t>ニン</t>
    </rPh>
    <rPh sb="8" eb="9">
      <t>ニン</t>
    </rPh>
    <phoneticPr fontId="1"/>
  </si>
  <si>
    <t>280人～349人</t>
    <rPh sb="3" eb="4">
      <t>ニン</t>
    </rPh>
    <rPh sb="8" eb="9">
      <t>ニン</t>
    </rPh>
    <phoneticPr fontId="1"/>
  </si>
  <si>
    <t>350人～419人</t>
    <rPh sb="3" eb="4">
      <t>ニン</t>
    </rPh>
    <rPh sb="8" eb="9">
      <t>ニン</t>
    </rPh>
    <phoneticPr fontId="1"/>
  </si>
  <si>
    <t>420人～489人</t>
    <rPh sb="3" eb="4">
      <t>ニン</t>
    </rPh>
    <rPh sb="8" eb="9">
      <t>ニン</t>
    </rPh>
    <phoneticPr fontId="1"/>
  </si>
  <si>
    <t>490人～559人</t>
    <rPh sb="3" eb="4">
      <t>ニン</t>
    </rPh>
    <rPh sb="8" eb="9">
      <t>ニン</t>
    </rPh>
    <phoneticPr fontId="1"/>
  </si>
  <si>
    <t>560人～629人</t>
    <rPh sb="3" eb="4">
      <t>ニン</t>
    </rPh>
    <rPh sb="8" eb="9">
      <t>ニン</t>
    </rPh>
    <phoneticPr fontId="1"/>
  </si>
  <si>
    <t>630人～699人</t>
    <rPh sb="3" eb="4">
      <t>ニン</t>
    </rPh>
    <rPh sb="8" eb="9">
      <t>ニン</t>
    </rPh>
    <phoneticPr fontId="1"/>
  </si>
  <si>
    <t>700人～769人</t>
    <rPh sb="3" eb="4">
      <t>ニン</t>
    </rPh>
    <rPh sb="8" eb="9">
      <t>ニン</t>
    </rPh>
    <phoneticPr fontId="1"/>
  </si>
  <si>
    <t>770人～839人</t>
    <rPh sb="3" eb="4">
      <t>ニン</t>
    </rPh>
    <rPh sb="8" eb="9">
      <t>ニン</t>
    </rPh>
    <phoneticPr fontId="1"/>
  </si>
  <si>
    <t>840人～909人</t>
    <rPh sb="3" eb="4">
      <t>ニン</t>
    </rPh>
    <rPh sb="8" eb="9">
      <t>ニン</t>
    </rPh>
    <phoneticPr fontId="1"/>
  </si>
  <si>
    <t>910人～979人</t>
    <rPh sb="3" eb="4">
      <t>ニン</t>
    </rPh>
    <rPh sb="8" eb="9">
      <t>ニン</t>
    </rPh>
    <phoneticPr fontId="1"/>
  </si>
  <si>
    <t>980人～1,049人</t>
    <rPh sb="3" eb="4">
      <t>ニン</t>
    </rPh>
    <rPh sb="10" eb="11">
      <t>ニン</t>
    </rPh>
    <phoneticPr fontId="1"/>
  </si>
  <si>
    <t>1,050人～</t>
    <rPh sb="5" eb="6">
      <t>ニン</t>
    </rPh>
    <phoneticPr fontId="1"/>
  </si>
  <si>
    <t>A</t>
  </si>
  <si>
    <t>分園の場合</t>
    <rPh sb="0" eb="1">
      <t>ブン</t>
    </rPh>
    <rPh sb="1" eb="2">
      <t>エン</t>
    </rPh>
    <rPh sb="3" eb="5">
      <t>バアイ</t>
    </rPh>
    <phoneticPr fontId="1"/>
  </si>
  <si>
    <t>休日保育加算を受けている場合</t>
    <rPh sb="0" eb="2">
      <t>キュウジツ</t>
    </rPh>
    <rPh sb="2" eb="4">
      <t>ホイク</t>
    </rPh>
    <rPh sb="4" eb="6">
      <t>カサン</t>
    </rPh>
    <rPh sb="7" eb="8">
      <t>ウ</t>
    </rPh>
    <rPh sb="12" eb="14">
      <t>バアイ</t>
    </rPh>
    <phoneticPr fontId="1"/>
  </si>
  <si>
    <t>〇</t>
    <phoneticPr fontId="18"/>
  </si>
  <si>
    <t>有</t>
    <rPh sb="0" eb="1">
      <t>ア</t>
    </rPh>
    <phoneticPr fontId="18"/>
  </si>
  <si>
    <t>無</t>
    <rPh sb="0" eb="1">
      <t>ナシ</t>
    </rPh>
    <phoneticPr fontId="18"/>
  </si>
  <si>
    <t>市町村名</t>
    <rPh sb="0" eb="3">
      <t>シチョウソン</t>
    </rPh>
    <rPh sb="3" eb="4">
      <t>メイ</t>
    </rPh>
    <phoneticPr fontId="18"/>
  </si>
  <si>
    <t>施設・事業所名</t>
    <rPh sb="0" eb="2">
      <t>シセツ</t>
    </rPh>
    <rPh sb="3" eb="6">
      <t>ジギョウショ</t>
    </rPh>
    <rPh sb="6" eb="7">
      <t>メイ</t>
    </rPh>
    <phoneticPr fontId="18"/>
  </si>
  <si>
    <t>施設・事業所番号</t>
    <rPh sb="0" eb="2">
      <t>シセツ</t>
    </rPh>
    <rPh sb="3" eb="6">
      <t>ジギョウショ</t>
    </rPh>
    <rPh sb="6" eb="8">
      <t>バンゴウ</t>
    </rPh>
    <phoneticPr fontId="18"/>
  </si>
  <si>
    <t>処遇改善等加算Ⅲによる賃金改善に係る計画の具体的内容を職員に周知している</t>
    <phoneticPr fontId="18"/>
  </si>
  <si>
    <t>加算額の算定に用いる職員数について</t>
    <rPh sb="0" eb="3">
      <t>カサンガク</t>
    </rPh>
    <rPh sb="4" eb="6">
      <t>サンテイ</t>
    </rPh>
    <rPh sb="7" eb="8">
      <t>モチ</t>
    </rPh>
    <rPh sb="10" eb="12">
      <t>ショクイン</t>
    </rPh>
    <rPh sb="12" eb="13">
      <t>スウ</t>
    </rPh>
    <phoneticPr fontId="18"/>
  </si>
  <si>
    <t>人</t>
    <rPh sb="0" eb="1">
      <t>ニン</t>
    </rPh>
    <phoneticPr fontId="18"/>
  </si>
  <si>
    <t>横浜市長</t>
    <rPh sb="0" eb="3">
      <t>ヨコハマシ</t>
    </rPh>
    <rPh sb="3" eb="4">
      <t>チョウ</t>
    </rPh>
    <phoneticPr fontId="18"/>
  </si>
  <si>
    <t>区</t>
    <rPh sb="0" eb="1">
      <t>ク</t>
    </rPh>
    <phoneticPr fontId="1"/>
  </si>
  <si>
    <t>横浜市</t>
    <rPh sb="0" eb="3">
      <t>ヨコハマシ</t>
    </rPh>
    <phoneticPr fontId="1"/>
  </si>
  <si>
    <t>施設・事業種別</t>
    <rPh sb="0" eb="2">
      <t>シセツ</t>
    </rPh>
    <rPh sb="3" eb="5">
      <t>ジギョウ</t>
    </rPh>
    <rPh sb="5" eb="7">
      <t>シュベツ</t>
    </rPh>
    <phoneticPr fontId="18"/>
  </si>
  <si>
    <t>施設・事業種別</t>
    <rPh sb="0" eb="2">
      <t>シセツ</t>
    </rPh>
    <rPh sb="3" eb="7">
      <t>ジギョウシュベツ</t>
    </rPh>
    <phoneticPr fontId="1"/>
  </si>
  <si>
    <t>施設・事業所番号</t>
    <rPh sb="0" eb="2">
      <t>シセツ</t>
    </rPh>
    <rPh sb="3" eb="6">
      <t>ジギョウショ</t>
    </rPh>
    <rPh sb="6" eb="8">
      <t>バンゴウ</t>
    </rPh>
    <phoneticPr fontId="1"/>
  </si>
  <si>
    <t>施設・事業所名</t>
    <rPh sb="0" eb="2">
      <t>シセツ</t>
    </rPh>
    <rPh sb="3" eb="7">
      <t>ジギョウショメイ</t>
    </rPh>
    <phoneticPr fontId="1"/>
  </si>
  <si>
    <t>代表者職・氏名</t>
    <rPh sb="0" eb="3">
      <t>ダイヒョウシャ</t>
    </rPh>
    <rPh sb="3" eb="4">
      <t>ショク</t>
    </rPh>
    <rPh sb="5" eb="7">
      <t>シメイ</t>
    </rPh>
    <phoneticPr fontId="1"/>
  </si>
  <si>
    <t>処遇改善等加算Ⅲ　加算Ⅲ算定対象人数計算表</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phoneticPr fontId="1"/>
  </si>
  <si>
    <t>非該当</t>
  </si>
  <si>
    <t>令和５年４月１日</t>
    <rPh sb="0" eb="2">
      <t>レイワ</t>
    </rPh>
    <rPh sb="3" eb="4">
      <t>ネン</t>
    </rPh>
    <rPh sb="5" eb="6">
      <t>ガツ</t>
    </rPh>
    <rPh sb="7" eb="8">
      <t>ニチ</t>
    </rPh>
    <phoneticPr fontId="1"/>
  </si>
  <si>
    <t>市町村名</t>
    <rPh sb="0" eb="3">
      <t>シチョウソン</t>
    </rPh>
    <rPh sb="3" eb="4">
      <t>メイ</t>
    </rPh>
    <phoneticPr fontId="1"/>
  </si>
  <si>
    <t>代表者職・氏名</t>
    <rPh sb="0" eb="4">
      <t>ダイヒョウシャショク</t>
    </rPh>
    <rPh sb="5" eb="7">
      <t>シメイ</t>
    </rPh>
    <phoneticPr fontId="18"/>
  </si>
  <si>
    <t>(1) 処遇改善等加算Ⅲの要件について</t>
    <rPh sb="4" eb="9">
      <t>ショグウカイゼントウ</t>
    </rPh>
    <rPh sb="9" eb="11">
      <t>カサン</t>
    </rPh>
    <rPh sb="13" eb="15">
      <t>ヨウケン</t>
    </rPh>
    <phoneticPr fontId="18"/>
  </si>
  <si>
    <t>次の内容について、「該当」「非該当」のいずれかを選択してください。</t>
    <rPh sb="0" eb="1">
      <t>ツギ</t>
    </rPh>
    <rPh sb="2" eb="4">
      <t>ナイヨウ</t>
    </rPh>
    <rPh sb="10" eb="12">
      <t>ガイトウ</t>
    </rPh>
    <rPh sb="14" eb="17">
      <t>ヒガイトウ</t>
    </rPh>
    <rPh sb="24" eb="26">
      <t>センタク</t>
    </rPh>
    <phoneticPr fontId="18"/>
  </si>
  <si>
    <t>平均年齢別児童数計算表（認定こども園、保育所等）</t>
    <rPh sb="0" eb="2">
      <t>ヘイキン</t>
    </rPh>
    <rPh sb="2" eb="5">
      <t>ネンレイベツ</t>
    </rPh>
    <rPh sb="5" eb="8">
      <t>ジドウスウ</t>
    </rPh>
    <rPh sb="8" eb="11">
      <t>ケイサンヒョウ</t>
    </rPh>
    <rPh sb="12" eb="14">
      <t>ニン</t>
    </rPh>
    <rPh sb="19" eb="22">
      <t>ホイクショ</t>
    </rPh>
    <rPh sb="22" eb="23">
      <t>トウ</t>
    </rPh>
    <phoneticPr fontId="1"/>
  </si>
  <si>
    <t>施設・事業所名</t>
    <rPh sb="0" eb="2">
      <t>シセツ</t>
    </rPh>
    <rPh sb="3" eb="6">
      <t>ジギョウショ</t>
    </rPh>
    <rPh sb="6" eb="7">
      <t>メイ</t>
    </rPh>
    <phoneticPr fontId="1"/>
  </si>
  <si>
    <t>児童数は、月初日利用児童数を入力すること。</t>
    <rPh sb="0" eb="3">
      <t>ジドウスウ</t>
    </rPh>
    <rPh sb="5" eb="6">
      <t>ツキ</t>
    </rPh>
    <rPh sb="6" eb="8">
      <t>ショニチ</t>
    </rPh>
    <rPh sb="8" eb="10">
      <t>リヨウ</t>
    </rPh>
    <rPh sb="10" eb="13">
      <t>ジドウスウ</t>
    </rPh>
    <rPh sb="14" eb="16">
      <t>ニュウリョク</t>
    </rPh>
    <phoneticPr fontId="1"/>
  </si>
  <si>
    <t>（１）令和４年度実績</t>
    <phoneticPr fontId="1"/>
  </si>
  <si>
    <t>４年度</t>
    <rPh sb="1" eb="3">
      <t>ネンド</t>
    </rPh>
    <phoneticPr fontId="1"/>
  </si>
  <si>
    <t>平均
児童数</t>
    <rPh sb="0" eb="2">
      <t>ヘイキン</t>
    </rPh>
    <rPh sb="3" eb="6">
      <t>ジドウスウ</t>
    </rPh>
    <phoneticPr fontId="1"/>
  </si>
  <si>
    <t>実績</t>
    <rPh sb="0" eb="2">
      <t>ジッセキ</t>
    </rPh>
    <phoneticPr fontId="1"/>
  </si>
  <si>
    <t>４歳以上児</t>
    <rPh sb="1" eb="2">
      <t>サイ</t>
    </rPh>
    <rPh sb="4" eb="5">
      <t>ジ</t>
    </rPh>
    <phoneticPr fontId="1"/>
  </si>
  <si>
    <t>児童数</t>
    <rPh sb="0" eb="3">
      <t>ジドウスウ</t>
    </rPh>
    <phoneticPr fontId="1"/>
  </si>
  <si>
    <t>伸び率</t>
    <rPh sb="0" eb="1">
      <t>ノ</t>
    </rPh>
    <rPh sb="2" eb="3">
      <t>リツ</t>
    </rPh>
    <phoneticPr fontId="1"/>
  </si>
  <si>
    <t xml:space="preserve"> </t>
    <phoneticPr fontId="1"/>
  </si>
  <si>
    <t>３歳児</t>
    <rPh sb="1" eb="3">
      <t>サイジ</t>
    </rPh>
    <phoneticPr fontId="1"/>
  </si>
  <si>
    <t>（２）前年実績による令和５年度見込み年齢別平均児童数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1"/>
  </si>
  <si>
    <t>５年度</t>
    <rPh sb="1" eb="3">
      <t>ネンド</t>
    </rPh>
    <phoneticPr fontId="1"/>
  </si>
  <si>
    <t>見込み（４月実績×（１）で算出された伸び率）</t>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</si>
  <si>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</si>
  <si>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1"/>
  </si>
  <si>
    <t>見込み</t>
    <phoneticPr fontId="1"/>
  </si>
  <si>
    <r>
      <t xml:space="preserve">うち満３歳児
</t>
    </r>
    <r>
      <rPr>
        <sz val="8"/>
        <color theme="1"/>
        <rFont val="游ゴシック"/>
        <family val="3"/>
        <charset val="128"/>
        <scheme val="minor"/>
      </rPr>
      <t>(認定こども園のみ)</t>
    </r>
    <rPh sb="2" eb="3">
      <t>マン</t>
    </rPh>
    <rPh sb="4" eb="6">
      <t>サイジ</t>
    </rPh>
    <rPh sb="8" eb="10">
      <t>ニン</t>
    </rPh>
    <phoneticPr fontId="1"/>
  </si>
  <si>
    <r>
      <t xml:space="preserve">うち満３歳児
</t>
    </r>
    <r>
      <rPr>
        <sz val="8"/>
        <color theme="1"/>
        <rFont val="游ゴシック"/>
        <family val="3"/>
        <charset val="128"/>
        <scheme val="minor"/>
      </rPr>
      <t>(認定こども園のみ)</t>
    </r>
    <rPh sb="2" eb="3">
      <t>マン</t>
    </rPh>
    <rPh sb="4" eb="6">
      <t>サイジ</t>
    </rPh>
    <phoneticPr fontId="1"/>
  </si>
  <si>
    <t>・</t>
    <phoneticPr fontId="1"/>
  </si>
  <si>
    <t>令和５年度に新規開設し、令和４年度実績がない施設・事業所は、この計算表を使用せずに４月の実績数を「②加算Ⅲ算定対象人数計算表」に入力することとする。</t>
    <rPh sb="0" eb="2">
      <t>レイワ</t>
    </rPh>
    <rPh sb="3" eb="5">
      <t>ネンド</t>
    </rPh>
    <rPh sb="6" eb="8">
      <t>シンキ</t>
    </rPh>
    <rPh sb="8" eb="10">
      <t>カイセツ</t>
    </rPh>
    <rPh sb="12" eb="14">
      <t>レイワ</t>
    </rPh>
    <rPh sb="15" eb="17">
      <t>ネンド</t>
    </rPh>
    <rPh sb="17" eb="19">
      <t>ジッセキ</t>
    </rPh>
    <rPh sb="22" eb="24">
      <t>シセツ</t>
    </rPh>
    <rPh sb="25" eb="28">
      <t>ジギョウショ</t>
    </rPh>
    <rPh sb="32" eb="34">
      <t>ケイサン</t>
    </rPh>
    <rPh sb="34" eb="35">
      <t>ヒョウ</t>
    </rPh>
    <rPh sb="36" eb="38">
      <t>シヨウ</t>
    </rPh>
    <rPh sb="42" eb="43">
      <t>ガツ</t>
    </rPh>
    <rPh sb="44" eb="46">
      <t>ジッセキ</t>
    </rPh>
    <rPh sb="46" eb="47">
      <t>スウ</t>
    </rPh>
    <rPh sb="50" eb="52">
      <t>カサン</t>
    </rPh>
    <rPh sb="53" eb="55">
      <t>サンテイ</t>
    </rPh>
    <rPh sb="55" eb="57">
      <t>タイショウ</t>
    </rPh>
    <rPh sb="57" eb="59">
      <t>ニンズウ</t>
    </rPh>
    <rPh sb="59" eb="61">
      <t>ケイサン</t>
    </rPh>
    <rPh sb="61" eb="62">
      <t>ヒョウ</t>
    </rPh>
    <rPh sb="64" eb="66">
      <t>ニュウリョク</t>
    </rPh>
    <phoneticPr fontId="1"/>
  </si>
  <si>
    <t>小規模保育所、事業所内保育事業所については、１，２歳児、０歳児欄に入力すること。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ニュウリョク</t>
    </rPh>
    <phoneticPr fontId="1"/>
  </si>
  <si>
    <t>前年度実績による見込みによりがたい場合、その理由を入力　※（３）の算出結果を使用する場合は入力必須</t>
    <rPh sb="0" eb="3">
      <t>ゼンネンド</t>
    </rPh>
    <rPh sb="3" eb="5">
      <t>ジッセキ</t>
    </rPh>
    <rPh sb="8" eb="10">
      <t>ミコ</t>
    </rPh>
    <rPh sb="17" eb="19">
      <t>バアイ</t>
    </rPh>
    <rPh sb="22" eb="24">
      <t>リユウ</t>
    </rPh>
    <rPh sb="25" eb="27">
      <t>ニュウリョク</t>
    </rPh>
    <rPh sb="33" eb="35">
      <t>サンシュツ</t>
    </rPh>
    <rPh sb="35" eb="37">
      <t>ケッカ</t>
    </rPh>
    <rPh sb="38" eb="40">
      <t>シヨウ</t>
    </rPh>
    <rPh sb="42" eb="44">
      <t>バアイ</t>
    </rPh>
    <rPh sb="45" eb="47">
      <t>ニュウリョク</t>
    </rPh>
    <rPh sb="47" eb="49">
      <t>ヒッス</t>
    </rPh>
    <phoneticPr fontId="1"/>
  </si>
  <si>
    <t>当該年度の処遇改善等加算Ⅲに係る加算算定対象人数等の認定について、次のとおり申請します。</t>
    <rPh sb="0" eb="2">
      <t>トウガイ</t>
    </rPh>
    <rPh sb="2" eb="4">
      <t>ネンド</t>
    </rPh>
    <rPh sb="5" eb="10">
      <t>ショグウカイゼントウ</t>
    </rPh>
    <rPh sb="10" eb="12">
      <t>カサン</t>
    </rPh>
    <rPh sb="14" eb="15">
      <t>カカ</t>
    </rPh>
    <rPh sb="16" eb="18">
      <t>カサン</t>
    </rPh>
    <rPh sb="18" eb="20">
      <t>サンテイ</t>
    </rPh>
    <rPh sb="20" eb="22">
      <t>タイショウ</t>
    </rPh>
    <rPh sb="22" eb="24">
      <t>ニンズウ</t>
    </rPh>
    <rPh sb="24" eb="25">
      <t>トウ</t>
    </rPh>
    <rPh sb="26" eb="28">
      <t>ニンテイ</t>
    </rPh>
    <rPh sb="33" eb="34">
      <t>ツギ</t>
    </rPh>
    <rPh sb="38" eb="40">
      <t>シンセイ</t>
    </rPh>
    <phoneticPr fontId="1"/>
  </si>
  <si>
    <t>年齢別児童数には、「①平均年齢別児童数計算表」により計算した平均児童数を入力すること。</t>
    <rPh sb="0" eb="3">
      <t>ネンレイベツ</t>
    </rPh>
    <rPh sb="3" eb="6">
      <t>ジドウスウ</t>
    </rPh>
    <rPh sb="11" eb="13">
      <t>ヘイキン</t>
    </rPh>
    <rPh sb="13" eb="16">
      <t>ネンレイベツ</t>
    </rPh>
    <rPh sb="16" eb="19">
      <t>ジドウスウ</t>
    </rPh>
    <rPh sb="19" eb="21">
      <t>ケイサン</t>
    </rPh>
    <rPh sb="21" eb="22">
      <t>オモテ</t>
    </rPh>
    <rPh sb="26" eb="28">
      <t>ケイサン</t>
    </rPh>
    <rPh sb="30" eb="32">
      <t>ヘイキン</t>
    </rPh>
    <rPh sb="32" eb="35">
      <t>ジドウスウ</t>
    </rPh>
    <rPh sb="36" eb="38">
      <t>ニュウリョク</t>
    </rPh>
    <phoneticPr fontId="1"/>
  </si>
  <si>
    <t>入力
項目</t>
    <rPh sb="0" eb="2">
      <t>ニュウリョク</t>
    </rPh>
    <rPh sb="3" eb="5">
      <t>コウモク</t>
    </rPh>
    <phoneticPr fontId="1"/>
  </si>
  <si>
    <t>１号</t>
    <rPh sb="1" eb="2">
      <t>ゴウ</t>
    </rPh>
    <phoneticPr fontId="1"/>
  </si>
  <si>
    <t>２・３号</t>
    <rPh sb="3" eb="4">
      <t>ゴウ</t>
    </rPh>
    <phoneticPr fontId="1"/>
  </si>
  <si>
    <t>　４歳児以上児</t>
    <rPh sb="2" eb="4">
      <t>サイジ</t>
    </rPh>
    <rPh sb="4" eb="6">
      <t>イジョウ</t>
    </rPh>
    <rPh sb="6" eb="7">
      <t>ジ</t>
    </rPh>
    <phoneticPr fontId="1"/>
  </si>
  <si>
    <t>　３歳児</t>
    <rPh sb="2" eb="3">
      <t>サイ</t>
    </rPh>
    <rPh sb="3" eb="4">
      <t>ジ</t>
    </rPh>
    <phoneticPr fontId="1"/>
  </si>
  <si>
    <t>　　うち満３歳児</t>
    <rPh sb="4" eb="5">
      <t>マン</t>
    </rPh>
    <rPh sb="6" eb="8">
      <t>サイジ</t>
    </rPh>
    <phoneticPr fontId="1"/>
  </si>
  <si>
    <t>　１，２歳児</t>
    <rPh sb="4" eb="6">
      <t>サイジ</t>
    </rPh>
    <phoneticPr fontId="1"/>
  </si>
  <si>
    <t>　０歳児</t>
    <rPh sb="2" eb="4">
      <t>サイジ</t>
    </rPh>
    <phoneticPr fontId="1"/>
  </si>
  <si>
    <t>3歳児（満３歳児含む）</t>
    <rPh sb="1" eb="3">
      <t>サイジ</t>
    </rPh>
    <rPh sb="4" eb="5">
      <t>マン</t>
    </rPh>
    <rPh sb="6" eb="8">
      <t>サイジ</t>
    </rPh>
    <rPh sb="8" eb="9">
      <t>フク</t>
    </rPh>
    <phoneticPr fontId="1"/>
  </si>
  <si>
    <t>　３歳児配置改善加算</t>
    <phoneticPr fontId="1"/>
  </si>
  <si>
    <t>　満３歳児対応加配加算</t>
    <rPh sb="1" eb="2">
      <t>マン</t>
    </rPh>
    <rPh sb="3" eb="4">
      <t>サイ</t>
    </rPh>
    <rPh sb="4" eb="5">
      <t>ジ</t>
    </rPh>
    <rPh sb="5" eb="7">
      <t>タイオウ</t>
    </rPh>
    <rPh sb="7" eb="9">
      <t>カハイ</t>
    </rPh>
    <rPh sb="9" eb="11">
      <t>カサン</t>
    </rPh>
    <phoneticPr fontId="1"/>
  </si>
  <si>
    <t>b</t>
    <phoneticPr fontId="1"/>
  </si>
  <si>
    <t>休けい保育教諭</t>
    <rPh sb="0" eb="1">
      <t>キュウ</t>
    </rPh>
    <rPh sb="3" eb="5">
      <t>ホイク</t>
    </rPh>
    <rPh sb="5" eb="7">
      <t>キョウユ</t>
    </rPh>
    <phoneticPr fontId="1"/>
  </si>
  <si>
    <t>調理員</t>
    <rPh sb="0" eb="3">
      <t>チョウリイン</t>
    </rPh>
    <phoneticPr fontId="1"/>
  </si>
  <si>
    <t>d</t>
    <phoneticPr fontId="1"/>
  </si>
  <si>
    <t>e</t>
    <phoneticPr fontId="1"/>
  </si>
  <si>
    <t>学級編制調整加配加算</t>
    <rPh sb="0" eb="2">
      <t>ガッキュウ</t>
    </rPh>
    <rPh sb="2" eb="4">
      <t>ヘンセイ</t>
    </rPh>
    <rPh sb="4" eb="6">
      <t>チョウセイ</t>
    </rPh>
    <rPh sb="6" eb="8">
      <t>カハイ</t>
    </rPh>
    <rPh sb="8" eb="10">
      <t>カサン</t>
    </rPh>
    <phoneticPr fontId="1"/>
  </si>
  <si>
    <t>f</t>
    <phoneticPr fontId="1"/>
  </si>
  <si>
    <t>講師配置加算</t>
    <rPh sb="0" eb="2">
      <t>コウシ</t>
    </rPh>
    <rPh sb="2" eb="4">
      <t>ハイチ</t>
    </rPh>
    <rPh sb="4" eb="6">
      <t>カサン</t>
    </rPh>
    <phoneticPr fontId="1"/>
  </si>
  <si>
    <t>通園送迎加算</t>
    <rPh sb="0" eb="2">
      <t>ツウエン</t>
    </rPh>
    <rPh sb="2" eb="4">
      <t>ソウゲイ</t>
    </rPh>
    <rPh sb="4" eb="6">
      <t>カサン</t>
    </rPh>
    <phoneticPr fontId="1"/>
  </si>
  <si>
    <t>自園調理</t>
  </si>
  <si>
    <t>j</t>
  </si>
  <si>
    <t>夜間保育加算</t>
    <rPh sb="0" eb="4">
      <t>ヤカンホイク</t>
    </rPh>
    <rPh sb="4" eb="6">
      <t>カサン</t>
    </rPh>
    <phoneticPr fontId="1"/>
  </si>
  <si>
    <t>l</t>
    <phoneticPr fontId="1"/>
  </si>
  <si>
    <t>m</t>
    <phoneticPr fontId="1"/>
  </si>
  <si>
    <t>事務職員配置加算</t>
    <rPh sb="0" eb="2">
      <t>ジム</t>
    </rPh>
    <rPh sb="2" eb="4">
      <t>ショクイン</t>
    </rPh>
    <rPh sb="4" eb="6">
      <t>ハイチ</t>
    </rPh>
    <rPh sb="6" eb="8">
      <t>カサン</t>
    </rPh>
    <phoneticPr fontId="1"/>
  </si>
  <si>
    <t>n</t>
    <phoneticPr fontId="1"/>
  </si>
  <si>
    <t>指導充実加配加算</t>
    <rPh sb="0" eb="2">
      <t>シドウ</t>
    </rPh>
    <rPh sb="2" eb="4">
      <t>ジュウジツ</t>
    </rPh>
    <rPh sb="4" eb="6">
      <t>カハイ</t>
    </rPh>
    <rPh sb="6" eb="8">
      <t>カサン</t>
    </rPh>
    <phoneticPr fontId="1"/>
  </si>
  <si>
    <t>o</t>
    <phoneticPr fontId="1"/>
  </si>
  <si>
    <t>事務負担対応加配加算</t>
    <rPh sb="0" eb="2">
      <t>ジム</t>
    </rPh>
    <rPh sb="2" eb="4">
      <t>フタン</t>
    </rPh>
    <rPh sb="4" eb="6">
      <t>タイオウ</t>
    </rPh>
    <rPh sb="6" eb="8">
      <t>カハイ</t>
    </rPh>
    <rPh sb="8" eb="10">
      <t>カサン</t>
    </rPh>
    <phoneticPr fontId="1"/>
  </si>
  <si>
    <t>p</t>
    <phoneticPr fontId="1"/>
  </si>
  <si>
    <t>q</t>
    <phoneticPr fontId="1"/>
  </si>
  <si>
    <t>１号及び２・３号</t>
  </si>
  <si>
    <t>r</t>
    <phoneticPr fontId="1"/>
  </si>
  <si>
    <t>s</t>
    <phoneticPr fontId="1"/>
  </si>
  <si>
    <t>１号認定こどもの利用定員を設定しない場合</t>
    <rPh sb="1" eb="2">
      <t>ゴウ</t>
    </rPh>
    <rPh sb="2" eb="4">
      <t>ニンテイ</t>
    </rPh>
    <rPh sb="8" eb="12">
      <t>リヨウテイイン</t>
    </rPh>
    <rPh sb="13" eb="15">
      <t>セッテイ</t>
    </rPh>
    <rPh sb="18" eb="20">
      <t>バアイ</t>
    </rPh>
    <phoneticPr fontId="1"/>
  </si>
  <si>
    <t>t</t>
    <phoneticPr fontId="1"/>
  </si>
  <si>
    <t>利用定員数に基づく職員数（１号）</t>
    <rPh sb="0" eb="2">
      <t>リヨウ</t>
    </rPh>
    <rPh sb="2" eb="4">
      <t>テイイン</t>
    </rPh>
    <rPh sb="4" eb="5">
      <t>スウ</t>
    </rPh>
    <rPh sb="6" eb="7">
      <t>モト</t>
    </rPh>
    <rPh sb="9" eb="11">
      <t>ショクイン</t>
    </rPh>
    <rPh sb="11" eb="12">
      <t>スウ</t>
    </rPh>
    <rPh sb="14" eb="15">
      <t>ゴウ</t>
    </rPh>
    <phoneticPr fontId="1"/>
  </si>
  <si>
    <t>利用定員数に基づく職員数（２・３号）</t>
    <rPh sb="0" eb="2">
      <t>リヨウ</t>
    </rPh>
    <rPh sb="2" eb="4">
      <t>テイイン</t>
    </rPh>
    <rPh sb="4" eb="5">
      <t>スウ</t>
    </rPh>
    <rPh sb="6" eb="7">
      <t>モト</t>
    </rPh>
    <rPh sb="9" eb="12">
      <t>ショクインスウ</t>
    </rPh>
    <rPh sb="16" eb="17">
      <t>ゴウ</t>
    </rPh>
    <phoneticPr fontId="1"/>
  </si>
  <si>
    <t>（参考）加算見込額（円）</t>
    <rPh sb="1" eb="3">
      <t>サンコウ</t>
    </rPh>
    <rPh sb="4" eb="6">
      <t>カサン</t>
    </rPh>
    <rPh sb="6" eb="8">
      <t>ミコ</t>
    </rPh>
    <rPh sb="8" eb="9">
      <t>ガク</t>
    </rPh>
    <rPh sb="10" eb="11">
      <t>エン</t>
    </rPh>
    <phoneticPr fontId="1"/>
  </si>
  <si>
    <t>認定こども園</t>
    <rPh sb="0" eb="2">
      <t>ニンテイ</t>
    </rPh>
    <rPh sb="5" eb="6">
      <t>エン</t>
    </rPh>
    <phoneticPr fontId="1"/>
  </si>
  <si>
    <t>休日保育加算
※休日保育の年間延べ利用子ども数を選択</t>
    <rPh sb="0" eb="2">
      <t>キュウジツ</t>
    </rPh>
    <rPh sb="2" eb="4">
      <t>ホイク</t>
    </rPh>
    <rPh sb="4" eb="6">
      <t>カサン</t>
    </rPh>
    <phoneticPr fontId="1"/>
  </si>
  <si>
    <t>栄養管理加算（Ａ：配置）</t>
    <rPh sb="0" eb="2">
      <t>エイヨウ</t>
    </rPh>
    <rPh sb="2" eb="4">
      <t>カンリ</t>
    </rPh>
    <rPh sb="4" eb="6">
      <t>カサン</t>
    </rPh>
    <phoneticPr fontId="1"/>
  </si>
  <si>
    <t>主任保育教諭等の専任化により子育て支援の取組を実施していない場合であって、代替保育教諭等を配置していない場合
※適用を受ける区分を選択</t>
    <rPh sb="0" eb="2">
      <t>シュニン</t>
    </rPh>
    <rPh sb="2" eb="4">
      <t>ホイク</t>
    </rPh>
    <rPh sb="4" eb="6">
      <t>キョウユ</t>
    </rPh>
    <rPh sb="6" eb="7">
      <t>トウ</t>
    </rPh>
    <rPh sb="8" eb="10">
      <t>センニン</t>
    </rPh>
    <rPh sb="10" eb="11">
      <t>カ</t>
    </rPh>
    <rPh sb="14" eb="17">
      <t>コソ</t>
    </rPh>
    <rPh sb="17" eb="19">
      <t>シエン</t>
    </rPh>
    <rPh sb="20" eb="22">
      <t>トリクミ</t>
    </rPh>
    <rPh sb="23" eb="25">
      <t>ジッシ</t>
    </rPh>
    <rPh sb="30" eb="32">
      <t>バアイ</t>
    </rPh>
    <rPh sb="37" eb="39">
      <t>ダイタイ</t>
    </rPh>
    <rPh sb="39" eb="41">
      <t>ホイク</t>
    </rPh>
    <rPh sb="41" eb="43">
      <t>キョウユ</t>
    </rPh>
    <rPh sb="43" eb="44">
      <t>トウ</t>
    </rPh>
    <rPh sb="45" eb="47">
      <t>ハイチ</t>
    </rPh>
    <rPh sb="52" eb="54">
      <t>バアイ</t>
    </rPh>
    <rPh sb="56" eb="58">
      <t>テキヨウ</t>
    </rPh>
    <rPh sb="59" eb="60">
      <t>ウ</t>
    </rPh>
    <rPh sb="62" eb="64">
      <t>クブン</t>
    </rPh>
    <rPh sb="65" eb="67">
      <t>センタク</t>
    </rPh>
    <phoneticPr fontId="1"/>
  </si>
  <si>
    <t>チーム保育加配加算
※加算算定上の加配人数を入力</t>
    <rPh sb="3" eb="5">
      <t>ホイク</t>
    </rPh>
    <rPh sb="5" eb="7">
      <t>カハイ</t>
    </rPh>
    <rPh sb="7" eb="9">
      <t>カサン</t>
    </rPh>
    <rPh sb="22" eb="24">
      <t>ニュウリョク</t>
    </rPh>
    <phoneticPr fontId="1"/>
  </si>
  <si>
    <t>年齢別配置基準を下回る場合
※必要保育教諭等数－配置保育教諭等数の値を入力</t>
    <rPh sb="0" eb="3">
      <t>ネンレイベツ</t>
    </rPh>
    <rPh sb="3" eb="7">
      <t>ハイキ</t>
    </rPh>
    <rPh sb="8" eb="10">
      <t>シタマワ</t>
    </rPh>
    <rPh sb="11" eb="13">
      <t>バアイ</t>
    </rPh>
    <rPh sb="15" eb="17">
      <t>ヒツヨウ</t>
    </rPh>
    <rPh sb="17" eb="19">
      <t>ホイク</t>
    </rPh>
    <rPh sb="19" eb="21">
      <t>キョウユ</t>
    </rPh>
    <rPh sb="21" eb="22">
      <t>トウ</t>
    </rPh>
    <rPh sb="22" eb="23">
      <t>スウ</t>
    </rPh>
    <rPh sb="24" eb="26">
      <t>ハイチ</t>
    </rPh>
    <rPh sb="26" eb="28">
      <t>ホイク</t>
    </rPh>
    <rPh sb="28" eb="30">
      <t>キョウユ</t>
    </rPh>
    <rPh sb="30" eb="31">
      <t>トウ</t>
    </rPh>
    <rPh sb="31" eb="32">
      <t>スウ</t>
    </rPh>
    <rPh sb="33" eb="34">
      <t>アタイ</t>
    </rPh>
    <rPh sb="35" eb="37">
      <t>ニュウリョク</t>
    </rPh>
    <phoneticPr fontId="1"/>
  </si>
  <si>
    <t>(1)の要件が「非該当」の場合、(2)の適用については選択できません。</t>
    <phoneticPr fontId="1"/>
  </si>
  <si>
    <t>療育支援加算　※適用されている区分を選択</t>
    <rPh sb="0" eb="2">
      <t>リョウイク</t>
    </rPh>
    <rPh sb="2" eb="4">
      <t>シエン</t>
    </rPh>
    <rPh sb="4" eb="6">
      <t>カサン</t>
    </rPh>
    <rPh sb="8" eb="10">
      <t>テキヨウ</t>
    </rPh>
    <phoneticPr fontId="1"/>
  </si>
  <si>
    <t>給食実施加算　※適用されている区分を選択</t>
    <rPh sb="0" eb="2">
      <t>キュウショク</t>
    </rPh>
    <rPh sb="2" eb="4">
      <t>ジッシ</t>
    </rPh>
    <rPh sb="4" eb="6">
      <t>カサン</t>
    </rPh>
    <phoneticPr fontId="1"/>
  </si>
  <si>
    <t>令和５年度　加算算定対象人数等認定申請書（処遇改善等加算Ⅲ及び向上支援費加算Ⅲ）</t>
    <rPh sb="0" eb="2">
      <t>レイワ</t>
    </rPh>
    <rPh sb="3" eb="4">
      <t>ネン</t>
    </rPh>
    <rPh sb="4" eb="5">
      <t>ド</t>
    </rPh>
    <rPh sb="6" eb="8">
      <t>カサン</t>
    </rPh>
    <rPh sb="8" eb="10">
      <t>サンテイ</t>
    </rPh>
    <rPh sb="10" eb="12">
      <t>タイショウ</t>
    </rPh>
    <rPh sb="12" eb="14">
      <t>ニンズウ</t>
    </rPh>
    <rPh sb="14" eb="15">
      <t>トウ</t>
    </rPh>
    <rPh sb="15" eb="17">
      <t>ニンテイ</t>
    </rPh>
    <rPh sb="17" eb="20">
      <t>シンセイショ</t>
    </rPh>
    <rPh sb="21" eb="23">
      <t>ショグウ</t>
    </rPh>
    <rPh sb="23" eb="25">
      <t>カイゼン</t>
    </rPh>
    <rPh sb="25" eb="26">
      <t>トウ</t>
    </rPh>
    <rPh sb="26" eb="28">
      <t>カサン</t>
    </rPh>
    <phoneticPr fontId="18"/>
  </si>
  <si>
    <t>　【保育所、認定こども園（２・３号）、小規模保育事業Ａ・Ｂ型、事業所内保育事業Ａ型のみ】</t>
    <rPh sb="2" eb="4">
      <t>ホイク</t>
    </rPh>
    <rPh sb="4" eb="5">
      <t>ジョ</t>
    </rPh>
    <rPh sb="6" eb="8">
      <t>ニンテイ</t>
    </rPh>
    <rPh sb="11" eb="12">
      <t>エン</t>
    </rPh>
    <rPh sb="16" eb="17">
      <t>ゴウ</t>
    </rPh>
    <rPh sb="19" eb="22">
      <t>ショウキボ</t>
    </rPh>
    <rPh sb="22" eb="24">
      <t>ホイク</t>
    </rPh>
    <rPh sb="24" eb="26">
      <t>ジギョウ</t>
    </rPh>
    <rPh sb="29" eb="30">
      <t>ガタ</t>
    </rPh>
    <rPh sb="31" eb="34">
      <t>ジギョウショ</t>
    </rPh>
    <rPh sb="34" eb="35">
      <t>ナイ</t>
    </rPh>
    <rPh sb="35" eb="37">
      <t>ホイク</t>
    </rPh>
    <rPh sb="37" eb="39">
      <t>ジギョウ</t>
    </rPh>
    <rPh sb="40" eb="41">
      <t>カタ</t>
    </rPh>
    <phoneticPr fontId="18"/>
  </si>
  <si>
    <t>向上支援費加算Ⅲの適用</t>
    <rPh sb="0" eb="2">
      <t>コウジョウ</t>
    </rPh>
    <rPh sb="2" eb="5">
      <t>シエンピ</t>
    </rPh>
    <rPh sb="5" eb="7">
      <t>カサン</t>
    </rPh>
    <rPh sb="9" eb="11">
      <t>テキヨウ</t>
    </rPh>
    <phoneticPr fontId="18"/>
  </si>
  <si>
    <t>(2) 向上支援費加算Ⅲの適用について</t>
    <rPh sb="4" eb="6">
      <t>コウジョウ</t>
    </rPh>
    <rPh sb="6" eb="9">
      <t>シエンピ</t>
    </rPh>
    <rPh sb="9" eb="11">
      <t>カサン</t>
    </rPh>
    <rPh sb="13" eb="15">
      <t>テキヨウ</t>
    </rPh>
    <phoneticPr fontId="18"/>
  </si>
  <si>
    <t>【1号】</t>
    <rPh sb="2" eb="3">
      <t>ゴウ</t>
    </rPh>
    <phoneticPr fontId="1"/>
  </si>
  <si>
    <t>【2・3号】</t>
    <rPh sb="4" eb="5">
      <t>ゴウ</t>
    </rPh>
    <phoneticPr fontId="1"/>
  </si>
  <si>
    <t>加算Ⅲ算定対象人数</t>
    <rPh sb="0" eb="2">
      <t>カサン</t>
    </rPh>
    <rPh sb="3" eb="5">
      <t>サンテイ</t>
    </rPh>
    <rPh sb="5" eb="7">
      <t>タイショウ</t>
    </rPh>
    <rPh sb="7" eb="9">
      <t>ニンズウ</t>
    </rPh>
    <phoneticPr fontId="18"/>
  </si>
  <si>
    <t>第８号様式</t>
    <rPh sb="0" eb="1">
      <t>ダイ</t>
    </rPh>
    <rPh sb="2" eb="3">
      <t>ゴウ</t>
    </rPh>
    <rPh sb="3" eb="5">
      <t>ヨウシキ</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</si>
</sst>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0.0_);[Red]\(0.0\)"/>
    <numFmt numFmtId="178" formatCode="0.00_);[Red]\(0.00\)"/>
    <numFmt numFmtId="179" formatCode="0.000_);[Red]\(0.000\)"/>
    <numFmt numFmtId="180" formatCode="0.0_ ;[Red]\-0.0\ "/>
    <numFmt numFmtId="181" formatCode="#,##0&quot;月&quot;\ "/>
    <numFmt numFmtId="182" formatCode="#,##0&quot;人&quot;\ "/>
    <numFmt numFmtId="183" formatCode="0.00_ "/>
    <numFmt numFmtId="184" formatCode="#,##0.0&quot;人&quot;\ "/>
    <numFmt numFmtId="185" formatCode="#,##0_);[Red]\(#,##0\)"/>
  </numFmts>
  <fonts count="37"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HG丸ｺﾞｼｯｸM-PRO"/>
      <family val="3"/>
      <charset val="128"/>
    </font>
    <font>
      <sz val="9"/>
      <color theme="1"/>
      <name val="HG丸ｺﾞｼｯｸM-PRO"/>
      <family val="3"/>
      <charset val="128"/>
    </font>
    <font>
      <sz val="11"/>
      <name val="HG丸ｺﾞｼｯｸM-PRO"/>
      <family val="3"/>
      <charset val="128"/>
    </font>
    <font>
      <sz val="11"/>
      <color theme="2" tint="-0.249977111117893"/>
      <name val="HG丸ｺﾞｼｯｸM-PRO"/>
      <family val="3"/>
      <charset val="128"/>
    </font>
    <font>
      <sz val="12"/>
      <color theme="1"/>
      <name val="HG丸ｺﾞｼｯｸM-PRO"/>
      <family val="3"/>
      <charset val="128"/>
    </font>
    <font>
      <sz val="10"/>
      <name val="HG丸ｺﾞｼｯｸM-PRO"/>
      <family val="3"/>
      <charset val="128"/>
    </font>
    <font>
      <b/>
      <sz val="12"/>
      <color theme="1"/>
      <name val="HG丸ｺﾞｼｯｸM-PRO"/>
      <family val="3"/>
      <charset val="128"/>
    </font>
    <font>
      <b/>
      <sz val="12"/>
      <name val="HG丸ｺﾞｼｯｸM-PRO"/>
      <family val="3"/>
      <charset val="128"/>
    </font>
    <font>
      <sz val="12"/>
      <color theme="2" tint="-0.249977111117893"/>
      <name val="HG丸ｺﾞｼｯｸM-PRO"/>
      <family val="3"/>
      <charset val="128"/>
    </font>
    <font>
      <b/>
      <sz val="11"/>
      <name val="HG丸ｺﾞｼｯｸM-PRO"/>
      <family val="3"/>
      <charset val="128"/>
    </font>
    <font>
      <sz val="11"/>
      <color theme="1"/>
      <name val="游ゴシック"/>
      <family val="2"/>
      <charset val="128"/>
      <scheme val="minor"/>
    </font>
    <font>
      <sz val="11"/>
      <color theme="2" tint="-0.499984740745262"/>
      <name val="HG丸ｺﾞｼｯｸM-PRO"/>
      <family val="3"/>
      <charset val="128"/>
    </font>
    <font>
      <sz val="11"/>
      <name val="ＭＳ Ｐゴシック"/>
      <family val="3"/>
      <charset val="128"/>
    </font>
    <font>
      <sz val="12"/>
      <name val="HGｺﾞｼｯｸM"/>
      <family val="3"/>
      <charset val="128"/>
    </font>
    <font>
      <sz val="14"/>
      <name val="HGｺﾞｼｯｸM"/>
      <family val="3"/>
      <charset val="128"/>
    </font>
    <font>
      <sz val="6"/>
      <name val="ＭＳ Ｐゴシック"/>
      <family val="3"/>
      <charset val="128"/>
    </font>
    <font>
      <sz val="12"/>
      <name val="HGｺﾞｼｯｸE"/>
      <family val="3"/>
      <charset val="128"/>
    </font>
    <font>
      <u/>
      <sz val="12"/>
      <name val="HGｺﾞｼｯｸM"/>
      <family val="3"/>
      <charset val="128"/>
    </font>
    <font>
      <sz val="11"/>
      <name val="HGｺﾞｼｯｸM"/>
      <family val="3"/>
      <charset val="128"/>
    </font>
    <font>
      <sz val="10"/>
      <name val="HGｺﾞｼｯｸM"/>
      <family val="3"/>
      <charset val="128"/>
    </font>
    <font>
      <sz val="22"/>
      <color theme="1"/>
      <name val="HG丸ｺﾞｼｯｸM-PRO"/>
      <family val="3"/>
      <charset val="128"/>
    </font>
    <font>
      <b/>
      <sz val="16"/>
      <color theme="1"/>
      <name val="HG丸ｺﾞｼｯｸM-PRO"/>
      <family val="3"/>
      <charset val="128"/>
    </font>
    <font>
      <b/>
      <sz val="24"/>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2"/>
      <color theme="1"/>
      <name val="游ゴシック"/>
      <family val="3"/>
      <charset val="128"/>
      <scheme val="minor"/>
    </font>
    <font>
      <sz val="8"/>
      <color theme="1"/>
      <name val="游ゴシック"/>
      <family val="2"/>
      <charset val="128"/>
      <scheme val="minor"/>
    </font>
    <font>
      <b/>
      <sz val="11"/>
      <color theme="1"/>
      <name val="HG丸ｺﾞｼｯｸM-PRO"/>
      <family val="3"/>
      <charset val="128"/>
    </font>
    <font>
      <b/>
      <sz val="12"/>
      <name val="HGｺﾞｼｯｸM"/>
      <family val="3"/>
      <charset val="128"/>
    </font>
    <font>
      <b/>
      <sz val="11"/>
      <name val="游ゴシック"/>
      <family val="3"/>
      <charset val="128"/>
      <scheme val="minor"/>
    </font>
    <font>
      <b/>
      <sz val="14"/>
      <color rgb="FFFF0000"/>
      <name val="游ゴシック"/>
      <family val="3"/>
      <charset val="128"/>
      <scheme val="minor"/>
    </font>
  </fonts>
  <fills count="13">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A0FF21"/>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99FFCC"/>
        <bgColor indexed="64"/>
      </patternFill>
    </fill>
    <fill>
      <patternFill patternType="solid">
        <fgColor rgb="FFC4FEA4"/>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1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style="medium">
        <color indexed="64"/>
      </right>
      <top style="medium">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medium">
        <color indexed="64"/>
      </top>
      <bottom style="medium">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top style="double">
        <color indexed="64"/>
      </top>
      <bottom style="thin">
        <color indexed="64"/>
      </bottom>
      <diagonal/>
    </border>
    <border>
      <left/>
      <right/>
      <top style="thin">
        <color indexed="64"/>
      </top>
      <bottom style="hair">
        <color indexed="64"/>
      </bottom>
      <diagonal/>
    </border>
    <border>
      <left style="thin">
        <color indexed="64"/>
      </left>
      <right style="medium">
        <color indexed="64"/>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style="hair">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s>
  <cellStyleXfs count="5">
    <xf numFmtId="0" fontId="0" fillId="0" borderId="0">
      <alignment vertical="center"/>
    </xf>
    <xf numFmtId="38" fontId="13"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5" fillId="0" borderId="0"/>
  </cellStyleXfs>
  <cellXfs count="479">
    <xf numFmtId="0" fontId="0" fillId="0" borderId="0" xfId="0">
      <alignment vertical="center"/>
    </xf>
    <xf numFmtId="176" fontId="3" fillId="4" borderId="1" xfId="0" applyNumberFormat="1" applyFont="1" applyFill="1" applyBorder="1" applyAlignment="1" applyProtection="1">
      <alignment horizontal="right" vertical="center"/>
      <protection locked="0"/>
    </xf>
    <xf numFmtId="0" fontId="2" fillId="0" borderId="0" xfId="0" applyFont="1" applyProtection="1">
      <alignment vertical="center"/>
      <protection locked="0"/>
    </xf>
    <xf numFmtId="0" fontId="3" fillId="0" borderId="0" xfId="0" applyFont="1" applyProtection="1">
      <alignment vertical="center"/>
      <protection locked="0"/>
    </xf>
    <xf numFmtId="176" fontId="3" fillId="0" borderId="0" xfId="0" applyNumberFormat="1" applyFont="1" applyProtection="1">
      <alignment vertical="center"/>
      <protection locked="0"/>
    </xf>
    <xf numFmtId="0" fontId="0" fillId="0" borderId="0" xfId="0" applyProtection="1">
      <alignment vertical="center"/>
      <protection locked="0"/>
    </xf>
    <xf numFmtId="0" fontId="3" fillId="0" borderId="0" xfId="0" applyFont="1" applyBorder="1" applyAlignment="1" applyProtection="1">
      <alignment horizontal="center" vertical="center"/>
      <protection locked="0"/>
    </xf>
    <xf numFmtId="178" fontId="6" fillId="2" borderId="27" xfId="0" applyNumberFormat="1" applyFont="1" applyFill="1" applyBorder="1" applyProtection="1">
      <alignment vertical="center"/>
    </xf>
    <xf numFmtId="179" fontId="6" fillId="0" borderId="24" xfId="0" applyNumberFormat="1" applyFont="1" applyFill="1" applyBorder="1" applyProtection="1">
      <alignment vertical="center"/>
    </xf>
    <xf numFmtId="176" fontId="6" fillId="0" borderId="22" xfId="0" applyNumberFormat="1" applyFont="1" applyBorder="1" applyProtection="1">
      <alignment vertical="center"/>
    </xf>
    <xf numFmtId="176" fontId="6" fillId="0" borderId="15" xfId="0" applyNumberFormat="1" applyFont="1" applyBorder="1" applyProtection="1">
      <alignment vertical="center"/>
    </xf>
    <xf numFmtId="176" fontId="11" fillId="0" borderId="7" xfId="0" applyNumberFormat="1" applyFont="1" applyBorder="1" applyProtection="1">
      <alignment vertical="center"/>
    </xf>
    <xf numFmtId="178" fontId="6" fillId="2" borderId="36" xfId="0" applyNumberFormat="1" applyFont="1" applyFill="1" applyBorder="1" applyProtection="1">
      <alignment vertical="center"/>
    </xf>
    <xf numFmtId="0" fontId="3" fillId="4" borderId="51" xfId="0" applyFont="1" applyFill="1" applyBorder="1" applyAlignment="1" applyProtection="1">
      <alignment horizontal="right" vertical="center"/>
      <protection locked="0"/>
    </xf>
    <xf numFmtId="0" fontId="3" fillId="4" borderId="38" xfId="0" applyFont="1" applyFill="1" applyBorder="1" applyAlignment="1" applyProtection="1">
      <alignment horizontal="right" vertical="center"/>
      <protection locked="0"/>
    </xf>
    <xf numFmtId="0" fontId="3" fillId="4" borderId="43" xfId="0" applyFont="1" applyFill="1" applyBorder="1" applyAlignment="1" applyProtection="1">
      <alignment horizontal="right" vertical="center"/>
      <protection locked="0"/>
    </xf>
    <xf numFmtId="0" fontId="3" fillId="2" borderId="52" xfId="0" applyFont="1" applyFill="1" applyBorder="1" applyAlignment="1" applyProtection="1">
      <alignment horizontal="right" vertical="center"/>
    </xf>
    <xf numFmtId="176" fontId="14" fillId="2" borderId="47" xfId="0" applyNumberFormat="1" applyFont="1" applyFill="1" applyBorder="1" applyAlignment="1" applyProtection="1">
      <alignment horizontal="right" vertical="center"/>
    </xf>
    <xf numFmtId="176" fontId="14" fillId="2" borderId="50" xfId="0" applyNumberFormat="1" applyFont="1" applyFill="1" applyBorder="1" applyAlignment="1" applyProtection="1">
      <alignment horizontal="right" vertical="center"/>
    </xf>
    <xf numFmtId="178" fontId="6" fillId="0" borderId="27" xfId="0" applyNumberFormat="1" applyFont="1" applyFill="1" applyBorder="1" applyProtection="1">
      <alignment vertical="center"/>
    </xf>
    <xf numFmtId="176" fontId="3" fillId="0" borderId="22" xfId="0" applyNumberFormat="1" applyFont="1" applyBorder="1" applyProtection="1">
      <alignment vertical="center"/>
    </xf>
    <xf numFmtId="0" fontId="0" fillId="0" borderId="22" xfId="0" applyBorder="1" applyProtection="1">
      <alignment vertical="center"/>
      <protection locked="0"/>
    </xf>
    <xf numFmtId="0" fontId="3" fillId="3" borderId="58"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wrapText="1"/>
    </xf>
    <xf numFmtId="0" fontId="3" fillId="3" borderId="22" xfId="0" applyFont="1" applyFill="1" applyBorder="1" applyAlignment="1" applyProtection="1">
      <alignment horizontal="center" vertical="center"/>
      <protection locked="0"/>
    </xf>
    <xf numFmtId="177" fontId="6" fillId="5" borderId="22" xfId="0" applyNumberFormat="1" applyFont="1" applyFill="1" applyBorder="1" applyProtection="1">
      <alignment vertical="center"/>
    </xf>
    <xf numFmtId="177" fontId="6" fillId="0" borderId="22" xfId="0" applyNumberFormat="1" applyFont="1" applyFill="1" applyBorder="1" applyProtection="1">
      <alignment vertical="center"/>
    </xf>
    <xf numFmtId="180" fontId="3" fillId="0" borderId="17" xfId="0" applyNumberFormat="1" applyFont="1" applyFill="1" applyBorder="1" applyProtection="1">
      <alignment vertical="center"/>
    </xf>
    <xf numFmtId="180" fontId="3" fillId="0" borderId="23" xfId="0" applyNumberFormat="1" applyFont="1" applyFill="1" applyBorder="1" applyProtection="1">
      <alignment vertical="center"/>
    </xf>
    <xf numFmtId="0" fontId="3" fillId="3" borderId="8" xfId="0" applyFont="1" applyFill="1" applyBorder="1" applyAlignment="1" applyProtection="1">
      <alignment horizontal="center" vertical="center"/>
      <protection locked="0"/>
    </xf>
    <xf numFmtId="177" fontId="8" fillId="2" borderId="37" xfId="0" applyNumberFormat="1" applyFont="1" applyFill="1" applyBorder="1" applyProtection="1">
      <alignment vertical="center"/>
    </xf>
    <xf numFmtId="177" fontId="8" fillId="2" borderId="28" xfId="0" applyNumberFormat="1" applyFont="1" applyFill="1" applyBorder="1" applyProtection="1">
      <alignment vertical="center"/>
    </xf>
    <xf numFmtId="177" fontId="5" fillId="2" borderId="18" xfId="0" applyNumberFormat="1" applyFont="1" applyFill="1" applyBorder="1" applyProtection="1">
      <alignment vertical="center"/>
    </xf>
    <xf numFmtId="177" fontId="8" fillId="0" borderId="28" xfId="0" applyNumberFormat="1" applyFont="1" applyFill="1" applyBorder="1" applyProtection="1">
      <alignment vertical="center"/>
    </xf>
    <xf numFmtId="0" fontId="16" fillId="0" borderId="0" xfId="2" applyFont="1">
      <alignment vertical="center"/>
    </xf>
    <xf numFmtId="0" fontId="16" fillId="0" borderId="0" xfId="0" applyFont="1">
      <alignment vertical="center"/>
    </xf>
    <xf numFmtId="0" fontId="3" fillId="3" borderId="1" xfId="0" applyFont="1" applyFill="1" applyBorder="1" applyAlignment="1" applyProtection="1">
      <alignment horizontal="center" vertical="center"/>
      <protection locked="0"/>
    </xf>
    <xf numFmtId="176" fontId="3" fillId="3" borderId="1" xfId="0" applyNumberFormat="1" applyFont="1" applyFill="1" applyBorder="1" applyAlignment="1" applyProtection="1">
      <alignment horizontal="right" vertical="center" wrapText="1"/>
      <protection locked="0"/>
    </xf>
    <xf numFmtId="38" fontId="12" fillId="0" borderId="1" xfId="1" applyFont="1" applyFill="1" applyBorder="1" applyAlignment="1" applyProtection="1">
      <alignment vertical="center"/>
    </xf>
    <xf numFmtId="0" fontId="26" fillId="0" borderId="0" xfId="0" applyFont="1" applyProtection="1">
      <alignment vertical="center"/>
      <protection locked="0"/>
    </xf>
    <xf numFmtId="182" fontId="26" fillId="8" borderId="87" xfId="0" applyNumberFormat="1" applyFont="1" applyFill="1" applyBorder="1" applyProtection="1">
      <alignment vertical="center"/>
      <protection locked="0"/>
    </xf>
    <xf numFmtId="182" fontId="26" fillId="8" borderId="88" xfId="0" applyNumberFormat="1" applyFont="1" applyFill="1" applyBorder="1" applyProtection="1">
      <alignment vertical="center"/>
      <protection locked="0"/>
    </xf>
    <xf numFmtId="182" fontId="26" fillId="8" borderId="89" xfId="0" applyNumberFormat="1" applyFont="1" applyFill="1" applyBorder="1" applyProtection="1">
      <alignment vertical="center"/>
      <protection locked="0"/>
    </xf>
    <xf numFmtId="182" fontId="29" fillId="9" borderId="106" xfId="0" applyNumberFormat="1" applyFont="1" applyFill="1" applyBorder="1" applyProtection="1">
      <alignment vertical="center"/>
    </xf>
    <xf numFmtId="182" fontId="29" fillId="9" borderId="111" xfId="0" applyNumberFormat="1" applyFont="1" applyFill="1" applyBorder="1" applyProtection="1">
      <alignment vertical="center"/>
    </xf>
    <xf numFmtId="182" fontId="26" fillId="8" borderId="58" xfId="0" applyNumberFormat="1" applyFont="1" applyFill="1" applyBorder="1" applyProtection="1">
      <alignment vertical="center"/>
      <protection locked="0"/>
    </xf>
    <xf numFmtId="182" fontId="26" fillId="8" borderId="3" xfId="0" applyNumberFormat="1" applyFont="1" applyFill="1" applyBorder="1" applyProtection="1">
      <alignment vertical="center"/>
      <protection locked="0"/>
    </xf>
    <xf numFmtId="182" fontId="26" fillId="8" borderId="46" xfId="0" applyNumberFormat="1" applyFont="1" applyFill="1" applyBorder="1" applyProtection="1">
      <alignment vertical="center"/>
      <protection locked="0"/>
    </xf>
    <xf numFmtId="182" fontId="26" fillId="8" borderId="116" xfId="0" applyNumberFormat="1" applyFont="1" applyFill="1" applyBorder="1" applyProtection="1">
      <alignment vertical="center"/>
      <protection locked="0"/>
    </xf>
    <xf numFmtId="182" fontId="26" fillId="8" borderId="112" xfId="0" applyNumberFormat="1" applyFont="1" applyFill="1" applyBorder="1" applyProtection="1">
      <alignment vertical="center"/>
      <protection locked="0"/>
    </xf>
    <xf numFmtId="182" fontId="26" fillId="8" borderId="110" xfId="0" applyNumberFormat="1" applyFont="1" applyFill="1" applyBorder="1" applyProtection="1">
      <alignment vertical="center"/>
      <protection locked="0"/>
    </xf>
    <xf numFmtId="183" fontId="26" fillId="11" borderId="93" xfId="0" applyNumberFormat="1" applyFont="1" applyFill="1" applyBorder="1" applyProtection="1">
      <alignment vertical="center"/>
    </xf>
    <xf numFmtId="183" fontId="26" fillId="11" borderId="54" xfId="0" applyNumberFormat="1" applyFont="1" applyFill="1" applyBorder="1" applyProtection="1">
      <alignment vertical="center"/>
    </xf>
    <xf numFmtId="183" fontId="26" fillId="11" borderId="100" xfId="0" applyNumberFormat="1" applyFont="1" applyFill="1" applyBorder="1" applyProtection="1">
      <alignment vertical="center"/>
    </xf>
    <xf numFmtId="183" fontId="26" fillId="11" borderId="48" xfId="0" applyNumberFormat="1" applyFont="1" applyFill="1" applyBorder="1" applyProtection="1">
      <alignment vertical="center"/>
    </xf>
    <xf numFmtId="182" fontId="29" fillId="11" borderId="90" xfId="0" applyNumberFormat="1" applyFont="1" applyFill="1" applyBorder="1" applyProtection="1">
      <alignment vertical="center"/>
    </xf>
    <xf numFmtId="182" fontId="29" fillId="11" borderId="71" xfId="0" applyNumberFormat="1" applyFont="1" applyFill="1" applyBorder="1" applyProtection="1">
      <alignment vertical="center"/>
    </xf>
    <xf numFmtId="182" fontId="26" fillId="11" borderId="61" xfId="0" applyNumberFormat="1" applyFont="1" applyFill="1" applyBorder="1" applyProtection="1">
      <alignment vertical="center"/>
    </xf>
    <xf numFmtId="182" fontId="26" fillId="11" borderId="9" xfId="0" applyNumberFormat="1" applyFont="1" applyFill="1" applyBorder="1" applyProtection="1">
      <alignment vertical="center"/>
    </xf>
    <xf numFmtId="182" fontId="26" fillId="11" borderId="3" xfId="0" applyNumberFormat="1" applyFont="1" applyFill="1" applyBorder="1" applyProtection="1">
      <alignment vertical="center"/>
    </xf>
    <xf numFmtId="182" fontId="26" fillId="11" borderId="46" xfId="0" applyNumberFormat="1" applyFont="1" applyFill="1" applyBorder="1" applyProtection="1">
      <alignment vertical="center"/>
    </xf>
    <xf numFmtId="182" fontId="26" fillId="11" borderId="109" xfId="0" applyNumberFormat="1" applyFont="1" applyFill="1" applyBorder="1" applyProtection="1">
      <alignment vertical="center"/>
    </xf>
    <xf numFmtId="182" fontId="26" fillId="11" borderId="112" xfId="0" applyNumberFormat="1" applyFont="1" applyFill="1" applyBorder="1" applyProtection="1">
      <alignment vertical="center"/>
    </xf>
    <xf numFmtId="182" fontId="26" fillId="11" borderId="110" xfId="0" applyNumberFormat="1" applyFont="1" applyFill="1" applyBorder="1" applyProtection="1">
      <alignment vertical="center"/>
    </xf>
    <xf numFmtId="182" fontId="26" fillId="11" borderId="114" xfId="0" applyNumberFormat="1" applyFont="1" applyFill="1" applyBorder="1" applyProtection="1">
      <alignment vertical="center"/>
    </xf>
    <xf numFmtId="182" fontId="29" fillId="11" borderId="68" xfId="0" applyNumberFormat="1" applyFont="1" applyFill="1" applyBorder="1" applyProtection="1">
      <alignment vertical="center"/>
    </xf>
    <xf numFmtId="182" fontId="29" fillId="11" borderId="22" xfId="0" applyNumberFormat="1" applyFont="1" applyFill="1" applyBorder="1" applyProtection="1">
      <alignment vertical="center"/>
    </xf>
    <xf numFmtId="182" fontId="29" fillId="11" borderId="108" xfId="0" applyNumberFormat="1" applyFont="1" applyFill="1" applyBorder="1" applyProtection="1">
      <alignment vertical="center"/>
    </xf>
    <xf numFmtId="182" fontId="29" fillId="11" borderId="70" xfId="0" applyNumberFormat="1" applyFont="1" applyFill="1" applyBorder="1" applyProtection="1">
      <alignment vertical="center"/>
    </xf>
    <xf numFmtId="0" fontId="32" fillId="0" borderId="0" xfId="0" applyFont="1" applyProtection="1">
      <alignment vertical="center"/>
      <protection locked="0"/>
    </xf>
    <xf numFmtId="0" fontId="3" fillId="3" borderId="46" xfId="0" applyFont="1" applyFill="1" applyBorder="1" applyAlignment="1" applyProtection="1">
      <alignment horizontal="center" vertical="center"/>
      <protection locked="0"/>
    </xf>
    <xf numFmtId="176" fontId="3" fillId="2" borderId="52" xfId="0" applyNumberFormat="1" applyFont="1" applyFill="1" applyBorder="1" applyAlignment="1" applyProtection="1">
      <alignment horizontal="right" vertical="center"/>
    </xf>
    <xf numFmtId="0" fontId="3" fillId="2" borderId="117" xfId="0" applyFont="1" applyFill="1" applyBorder="1" applyAlignment="1" applyProtection="1">
      <alignment horizontal="right" vertical="center"/>
    </xf>
    <xf numFmtId="0" fontId="3" fillId="2" borderId="65" xfId="0" applyFont="1" applyFill="1" applyBorder="1" applyAlignment="1" applyProtection="1">
      <alignment horizontal="right" vertical="center"/>
    </xf>
    <xf numFmtId="176" fontId="3" fillId="0" borderId="23" xfId="0" applyNumberFormat="1" applyFont="1" applyBorder="1" applyProtection="1">
      <alignment vertical="center"/>
    </xf>
    <xf numFmtId="176" fontId="14" fillId="2" borderId="89" xfId="0" applyNumberFormat="1" applyFont="1" applyFill="1" applyBorder="1" applyAlignment="1" applyProtection="1">
      <alignment horizontal="right" vertical="center"/>
    </xf>
    <xf numFmtId="178" fontId="6" fillId="2" borderId="122" xfId="0" applyNumberFormat="1" applyFont="1" applyFill="1" applyBorder="1" applyProtection="1">
      <alignment vertical="center"/>
    </xf>
    <xf numFmtId="177" fontId="8" fillId="2" borderId="90" xfId="0" applyNumberFormat="1" applyFont="1" applyFill="1" applyBorder="1" applyProtection="1">
      <alignment vertical="center"/>
    </xf>
    <xf numFmtId="178" fontId="6" fillId="0" borderId="122" xfId="0" applyNumberFormat="1" applyFont="1" applyFill="1" applyBorder="1" applyProtection="1">
      <alignment vertical="center"/>
    </xf>
    <xf numFmtId="177" fontId="8" fillId="0" borderId="90" xfId="0" applyNumberFormat="1" applyFont="1" applyFill="1" applyBorder="1" applyProtection="1">
      <alignment vertical="center"/>
    </xf>
    <xf numFmtId="0" fontId="3" fillId="3" borderId="122"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178" fontId="6" fillId="0" borderId="30" xfId="0" applyNumberFormat="1" applyFont="1" applyFill="1" applyBorder="1" applyProtection="1">
      <alignment vertical="center"/>
    </xf>
    <xf numFmtId="177" fontId="8" fillId="0" borderId="31" xfId="0" applyNumberFormat="1" applyFont="1" applyFill="1" applyBorder="1" applyProtection="1">
      <alignment vertical="center"/>
    </xf>
    <xf numFmtId="177" fontId="5" fillId="0" borderId="18" xfId="0" applyNumberFormat="1" applyFont="1" applyFill="1" applyBorder="1" applyProtection="1">
      <alignment vertical="center"/>
    </xf>
    <xf numFmtId="176" fontId="14" fillId="2" borderId="127" xfId="0" applyNumberFormat="1" applyFont="1" applyFill="1" applyBorder="1" applyAlignment="1" applyProtection="1">
      <alignment horizontal="right" vertical="center"/>
    </xf>
    <xf numFmtId="176" fontId="14" fillId="2" borderId="132" xfId="0" applyNumberFormat="1" applyFont="1" applyFill="1" applyBorder="1" applyAlignment="1" applyProtection="1">
      <alignment horizontal="right" vertical="center"/>
    </xf>
    <xf numFmtId="178" fontId="6" fillId="2" borderId="131" xfId="0" applyNumberFormat="1" applyFont="1" applyFill="1" applyBorder="1" applyProtection="1">
      <alignment vertical="center"/>
    </xf>
    <xf numFmtId="177" fontId="8" fillId="2" borderId="133" xfId="0" applyNumberFormat="1" applyFont="1" applyFill="1" applyBorder="1" applyProtection="1">
      <alignment vertical="center"/>
    </xf>
    <xf numFmtId="176" fontId="14" fillId="2" borderId="55" xfId="0" applyNumberFormat="1" applyFont="1" applyFill="1" applyBorder="1" applyAlignment="1" applyProtection="1">
      <alignment horizontal="right" vertical="center"/>
    </xf>
    <xf numFmtId="0" fontId="3" fillId="3" borderId="108" xfId="0" applyFont="1" applyFill="1" applyBorder="1" applyAlignment="1" applyProtection="1">
      <alignment horizontal="center" vertical="center"/>
      <protection locked="0"/>
    </xf>
    <xf numFmtId="178" fontId="6" fillId="2" borderId="108" xfId="0" applyNumberFormat="1" applyFont="1" applyFill="1" applyBorder="1" applyProtection="1">
      <alignment vertical="center"/>
    </xf>
    <xf numFmtId="177" fontId="8" fillId="2" borderId="136" xfId="0" applyNumberFormat="1" applyFont="1" applyFill="1" applyBorder="1" applyProtection="1">
      <alignment vertical="center"/>
    </xf>
    <xf numFmtId="178" fontId="6" fillId="0" borderId="108" xfId="0" applyNumberFormat="1" applyFont="1" applyFill="1" applyBorder="1" applyProtection="1">
      <alignment vertical="center"/>
    </xf>
    <xf numFmtId="177" fontId="8" fillId="0" borderId="136" xfId="0" applyNumberFormat="1" applyFont="1" applyFill="1" applyBorder="1" applyProtection="1">
      <alignment vertical="center"/>
    </xf>
    <xf numFmtId="0" fontId="3" fillId="3" borderId="119" xfId="0" applyFont="1" applyFill="1" applyBorder="1" applyAlignment="1" applyProtection="1">
      <alignment horizontal="center" vertical="center"/>
      <protection locked="0"/>
    </xf>
    <xf numFmtId="176" fontId="6" fillId="0" borderId="22" xfId="0" applyNumberFormat="1" applyFont="1" applyFill="1" applyBorder="1" applyProtection="1">
      <alignment vertical="center"/>
    </xf>
    <xf numFmtId="177" fontId="3" fillId="0" borderId="16" xfId="0" applyNumberFormat="1" applyFont="1" applyFill="1" applyBorder="1" applyProtection="1">
      <alignment vertical="center"/>
    </xf>
    <xf numFmtId="0" fontId="3" fillId="3" borderId="24"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176" fontId="6" fillId="0" borderId="23" xfId="0" applyNumberFormat="1" applyFont="1" applyBorder="1" applyProtection="1">
      <alignment vertical="center"/>
    </xf>
    <xf numFmtId="176" fontId="6" fillId="0" borderId="23" xfId="0" applyNumberFormat="1" applyFont="1" applyFill="1" applyBorder="1" applyProtection="1">
      <alignment vertical="center"/>
    </xf>
    <xf numFmtId="177" fontId="3" fillId="0" borderId="17" xfId="0" applyNumberFormat="1" applyFont="1" applyFill="1" applyBorder="1" applyProtection="1">
      <alignment vertical="center"/>
    </xf>
    <xf numFmtId="176" fontId="3" fillId="0" borderId="22" xfId="0" applyNumberFormat="1" applyFont="1" applyFill="1" applyBorder="1" applyProtection="1">
      <alignment vertical="center"/>
    </xf>
    <xf numFmtId="180" fontId="3" fillId="0" borderId="16" xfId="0" applyNumberFormat="1" applyFont="1" applyFill="1" applyBorder="1" applyProtection="1">
      <alignment vertical="center"/>
    </xf>
    <xf numFmtId="0" fontId="3" fillId="3" borderId="22" xfId="0" applyFont="1" applyFill="1" applyBorder="1" applyAlignment="1" applyProtection="1">
      <alignment horizontal="center" vertical="center" shrinkToFit="1"/>
      <protection locked="0"/>
    </xf>
    <xf numFmtId="185" fontId="3" fillId="4" borderId="1" xfId="0" applyNumberFormat="1" applyFont="1" applyFill="1" applyBorder="1" applyAlignment="1" applyProtection="1">
      <alignment horizontal="right" vertical="center"/>
      <protection locked="0"/>
    </xf>
    <xf numFmtId="0" fontId="3" fillId="0" borderId="22"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176" fontId="3" fillId="0" borderId="14" xfId="0" applyNumberFormat="1" applyFont="1" applyFill="1" applyBorder="1" applyProtection="1">
      <alignment vertical="center"/>
    </xf>
    <xf numFmtId="180" fontId="3" fillId="0" borderId="14" xfId="0" applyNumberFormat="1" applyFont="1" applyFill="1" applyBorder="1" applyProtection="1">
      <alignment vertical="center"/>
    </xf>
    <xf numFmtId="176" fontId="14" fillId="2" borderId="22" xfId="0" applyNumberFormat="1" applyFont="1" applyFill="1" applyBorder="1" applyAlignment="1" applyProtection="1">
      <alignment horizontal="right" vertical="center"/>
    </xf>
    <xf numFmtId="176" fontId="14" fillId="0" borderId="22" xfId="0" applyNumberFormat="1" applyFont="1" applyFill="1" applyBorder="1" applyAlignment="1" applyProtection="1">
      <alignment horizontal="right" vertical="center"/>
    </xf>
    <xf numFmtId="176" fontId="14" fillId="2" borderId="34" xfId="0" applyNumberFormat="1" applyFont="1" applyFill="1" applyBorder="1" applyAlignment="1" applyProtection="1">
      <alignment horizontal="right" vertical="center"/>
    </xf>
    <xf numFmtId="185" fontId="3" fillId="3" borderId="1" xfId="0" applyNumberFormat="1" applyFont="1" applyFill="1" applyBorder="1" applyAlignment="1" applyProtection="1">
      <alignment horizontal="right" vertical="center" wrapText="1"/>
      <protection locked="0"/>
    </xf>
    <xf numFmtId="177" fontId="5" fillId="12" borderId="17" xfId="0" applyNumberFormat="1" applyFont="1" applyFill="1" applyBorder="1" applyProtection="1">
      <alignment vertical="center"/>
    </xf>
    <xf numFmtId="177" fontId="3" fillId="12" borderId="16" xfId="0" applyNumberFormat="1" applyFont="1" applyFill="1" applyBorder="1" applyProtection="1">
      <alignment vertical="center"/>
    </xf>
    <xf numFmtId="177" fontId="5" fillId="12" borderId="16" xfId="0" applyNumberFormat="1" applyFont="1" applyFill="1" applyBorder="1" applyProtection="1">
      <alignment vertical="center"/>
    </xf>
    <xf numFmtId="180" fontId="3" fillId="12" borderId="16" xfId="0" applyNumberFormat="1" applyFont="1" applyFill="1" applyBorder="1" applyProtection="1">
      <alignment vertical="center"/>
    </xf>
    <xf numFmtId="180" fontId="3" fillId="12" borderId="14" xfId="0" applyNumberFormat="1" applyFont="1" applyFill="1" applyBorder="1" applyProtection="1">
      <alignment vertical="center"/>
    </xf>
    <xf numFmtId="177" fontId="3" fillId="12" borderId="35" xfId="0" applyNumberFormat="1" applyFont="1" applyFill="1" applyBorder="1" applyProtection="1">
      <alignment vertical="center"/>
    </xf>
    <xf numFmtId="177" fontId="5" fillId="12" borderId="12" xfId="0" applyNumberFormat="1" applyFont="1" applyFill="1" applyBorder="1" applyProtection="1">
      <alignment vertical="center"/>
    </xf>
    <xf numFmtId="176" fontId="9" fillId="12" borderId="6" xfId="0" applyNumberFormat="1" applyFont="1" applyFill="1" applyBorder="1" applyProtection="1">
      <alignment vertical="center"/>
    </xf>
    <xf numFmtId="180" fontId="3" fillId="12" borderId="17" xfId="0" applyNumberFormat="1" applyFont="1" applyFill="1" applyBorder="1" applyProtection="1">
      <alignment vertical="center"/>
    </xf>
    <xf numFmtId="176" fontId="3" fillId="3" borderId="1" xfId="0" applyNumberFormat="1" applyFont="1" applyFill="1" applyBorder="1" applyAlignment="1" applyProtection="1">
      <alignment horizontal="center" vertical="center"/>
      <protection locked="0"/>
    </xf>
    <xf numFmtId="182" fontId="35" fillId="8" borderId="106" xfId="0" applyNumberFormat="1" applyFont="1" applyFill="1" applyBorder="1" applyProtection="1">
      <alignment vertical="center"/>
      <protection locked="0"/>
    </xf>
    <xf numFmtId="182" fontId="35" fillId="8" borderId="111" xfId="0" applyNumberFormat="1" applyFont="1" applyFill="1" applyBorder="1" applyProtection="1">
      <alignment vertical="center"/>
      <protection locked="0"/>
    </xf>
    <xf numFmtId="182" fontId="29" fillId="11" borderId="106" xfId="0" applyNumberFormat="1" applyFont="1" applyFill="1" applyBorder="1" applyProtection="1">
      <alignment vertical="center"/>
    </xf>
    <xf numFmtId="182" fontId="29" fillId="11" borderId="111" xfId="0" applyNumberFormat="1" applyFont="1" applyFill="1" applyBorder="1" applyProtection="1">
      <alignment vertical="center"/>
    </xf>
    <xf numFmtId="176" fontId="14" fillId="2" borderId="48" xfId="0" applyNumberFormat="1" applyFont="1" applyFill="1" applyBorder="1" applyAlignment="1" applyProtection="1">
      <alignment horizontal="right" vertical="center"/>
    </xf>
    <xf numFmtId="176" fontId="14" fillId="2" borderId="110" xfId="0" applyNumberFormat="1" applyFont="1" applyFill="1" applyBorder="1" applyAlignment="1" applyProtection="1">
      <alignment horizontal="right" vertical="center"/>
    </xf>
    <xf numFmtId="0" fontId="0" fillId="0" borderId="16" xfId="0" applyBorder="1" applyProtection="1">
      <alignment vertical="center"/>
    </xf>
    <xf numFmtId="0" fontId="3" fillId="0" borderId="24"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26" fillId="0" borderId="0" xfId="0" applyFont="1" applyProtection="1">
      <alignment vertical="center"/>
    </xf>
    <xf numFmtId="0" fontId="36" fillId="0" borderId="0" xfId="0" applyFont="1" applyProtection="1">
      <alignment vertical="center"/>
    </xf>
    <xf numFmtId="0" fontId="25" fillId="0" borderId="0" xfId="0" applyFont="1" applyProtection="1">
      <alignment vertical="center"/>
    </xf>
    <xf numFmtId="0" fontId="26" fillId="0" borderId="0" xfId="0" applyFont="1" applyBorder="1" applyAlignment="1" applyProtection="1">
      <alignment horizontal="center" vertical="center"/>
    </xf>
    <xf numFmtId="0" fontId="27" fillId="0" borderId="0" xfId="0" applyFont="1" applyProtection="1">
      <alignment vertical="center"/>
    </xf>
    <xf numFmtId="0" fontId="28" fillId="0" borderId="0" xfId="0" applyFont="1" applyProtection="1">
      <alignment vertical="center"/>
    </xf>
    <xf numFmtId="181" fontId="26" fillId="0" borderId="62" xfId="0" applyNumberFormat="1" applyFont="1" applyBorder="1" applyAlignment="1" applyProtection="1">
      <alignment horizontal="center" vertical="center"/>
    </xf>
    <xf numFmtId="181" fontId="26" fillId="0" borderId="63" xfId="0" applyNumberFormat="1" applyFont="1" applyBorder="1" applyAlignment="1" applyProtection="1">
      <alignment horizontal="center" vertical="center"/>
    </xf>
    <xf numFmtId="181" fontId="26" fillId="0" borderId="59" xfId="0" applyNumberFormat="1" applyFont="1" applyBorder="1" applyAlignment="1" applyProtection="1">
      <alignment horizontal="center" vertical="center"/>
    </xf>
    <xf numFmtId="0" fontId="26" fillId="0" borderId="86" xfId="0" applyFont="1" applyBorder="1" applyAlignment="1" applyProtection="1">
      <alignment horizontal="center" vertical="center"/>
    </xf>
    <xf numFmtId="0" fontId="26" fillId="0" borderId="91" xfId="0" applyFont="1" applyBorder="1" applyAlignment="1" applyProtection="1">
      <alignment horizontal="center" vertical="center"/>
    </xf>
    <xf numFmtId="0" fontId="26" fillId="0" borderId="98" xfId="0" applyFont="1" applyBorder="1" applyAlignment="1" applyProtection="1">
      <alignment horizontal="center" vertical="center"/>
    </xf>
    <xf numFmtId="0" fontId="26" fillId="0" borderId="103" xfId="0" applyFont="1" applyBorder="1" applyAlignment="1" applyProtection="1">
      <alignment horizontal="center" vertical="center"/>
    </xf>
    <xf numFmtId="182" fontId="29" fillId="0" borderId="94" xfId="0" applyNumberFormat="1" applyFont="1" applyBorder="1" applyProtection="1">
      <alignment vertical="center"/>
    </xf>
    <xf numFmtId="182" fontId="29" fillId="0" borderId="31" xfId="0" applyNumberFormat="1" applyFont="1" applyBorder="1" applyProtection="1">
      <alignment vertical="center"/>
    </xf>
    <xf numFmtId="182" fontId="26" fillId="0" borderId="104" xfId="0" applyNumberFormat="1" applyFont="1" applyFill="1" applyBorder="1" applyProtection="1">
      <alignment vertical="center"/>
    </xf>
    <xf numFmtId="182" fontId="26" fillId="0" borderId="60" xfId="0" applyNumberFormat="1" applyFont="1" applyFill="1" applyBorder="1" applyProtection="1">
      <alignment vertical="center"/>
    </xf>
    <xf numFmtId="0" fontId="26" fillId="0" borderId="92" xfId="0" applyFont="1" applyBorder="1" applyProtection="1">
      <alignment vertical="center"/>
    </xf>
    <xf numFmtId="0" fontId="26" fillId="0" borderId="99" xfId="0" applyFont="1" applyBorder="1" applyProtection="1">
      <alignment vertical="center"/>
    </xf>
    <xf numFmtId="0" fontId="26" fillId="0" borderId="0" xfId="0" applyFont="1" applyFill="1" applyBorder="1" applyAlignment="1" applyProtection="1">
      <alignment horizontal="center" vertical="center"/>
    </xf>
    <xf numFmtId="0" fontId="26" fillId="0" borderId="0" xfId="0" applyFont="1" applyFill="1" applyBorder="1" applyProtection="1">
      <alignment vertical="center"/>
    </xf>
    <xf numFmtId="183" fontId="26" fillId="0" borderId="0" xfId="0" applyNumberFormat="1" applyFont="1" applyFill="1" applyBorder="1" applyProtection="1">
      <alignment vertical="center"/>
    </xf>
    <xf numFmtId="0" fontId="28" fillId="0" borderId="0" xfId="0" applyFont="1" applyFill="1" applyProtection="1">
      <alignment vertical="center"/>
    </xf>
    <xf numFmtId="0" fontId="26" fillId="0" borderId="0" xfId="0" applyFont="1" applyFill="1" applyProtection="1">
      <alignment vertical="center"/>
    </xf>
    <xf numFmtId="0" fontId="26" fillId="0" borderId="67" xfId="0" applyFont="1" applyFill="1" applyBorder="1" applyAlignment="1" applyProtection="1">
      <alignment horizontal="center" vertical="center"/>
    </xf>
    <xf numFmtId="181" fontId="26" fillId="0" borderId="105" xfId="0" applyNumberFormat="1" applyFont="1" applyBorder="1" applyAlignment="1" applyProtection="1">
      <alignment horizontal="center" vertical="center"/>
    </xf>
    <xf numFmtId="181" fontId="26" fillId="0" borderId="72" xfId="0" applyNumberFormat="1" applyFont="1" applyBorder="1" applyAlignment="1" applyProtection="1">
      <alignment horizontal="center" vertical="center"/>
    </xf>
    <xf numFmtId="181" fontId="26" fillId="0" borderId="73" xfId="0" applyNumberFormat="1" applyFont="1" applyBorder="1" applyAlignment="1" applyProtection="1">
      <alignment horizontal="center" vertical="center"/>
    </xf>
    <xf numFmtId="0" fontId="26" fillId="10" borderId="106" xfId="0" applyFont="1" applyFill="1" applyBorder="1" applyAlignment="1" applyProtection="1">
      <alignment horizontal="center" vertical="center"/>
    </xf>
    <xf numFmtId="0" fontId="26" fillId="0" borderId="89" xfId="0" applyFont="1" applyBorder="1" applyAlignment="1" applyProtection="1">
      <alignment horizontal="center" vertical="center"/>
    </xf>
    <xf numFmtId="0" fontId="26" fillId="0" borderId="46" xfId="0" applyFont="1" applyBorder="1" applyAlignment="1" applyProtection="1">
      <alignment horizontal="center" vertical="center"/>
    </xf>
    <xf numFmtId="0" fontId="26" fillId="0" borderId="57" xfId="0" applyFont="1" applyBorder="1" applyProtection="1">
      <alignment vertical="center"/>
    </xf>
    <xf numFmtId="0" fontId="26" fillId="0" borderId="3" xfId="0" applyFont="1" applyBorder="1" applyAlignment="1" applyProtection="1">
      <alignment vertical="top" wrapText="1"/>
    </xf>
    <xf numFmtId="0" fontId="26" fillId="0" borderId="110" xfId="0" applyFont="1" applyBorder="1" applyAlignment="1" applyProtection="1">
      <alignment horizontal="center" vertical="center"/>
    </xf>
    <xf numFmtId="0" fontId="26" fillId="0" borderId="60" xfId="0" applyFont="1" applyBorder="1" applyProtection="1">
      <alignment vertical="center"/>
    </xf>
    <xf numFmtId="0" fontId="26" fillId="0" borderId="115" xfId="0" applyFont="1" applyFill="1" applyBorder="1" applyProtection="1">
      <alignment vertical="center"/>
    </xf>
    <xf numFmtId="184" fontId="26" fillId="0" borderId="113" xfId="0" applyNumberFormat="1" applyFont="1" applyFill="1" applyBorder="1" applyProtection="1">
      <alignment vertical="center"/>
    </xf>
    <xf numFmtId="184" fontId="26" fillId="0" borderId="104" xfId="0" applyNumberFormat="1" applyFont="1" applyFill="1" applyBorder="1" applyProtection="1">
      <alignment vertical="center"/>
    </xf>
    <xf numFmtId="184" fontId="26" fillId="0" borderId="60" xfId="0" applyNumberFormat="1" applyFont="1" applyFill="1" applyBorder="1" applyProtection="1">
      <alignment vertical="center"/>
    </xf>
    <xf numFmtId="181" fontId="26" fillId="0" borderId="21" xfId="0" applyNumberFormat="1" applyFont="1" applyBorder="1" applyAlignment="1" applyProtection="1">
      <alignment horizontal="center" vertical="center"/>
    </xf>
    <xf numFmtId="0" fontId="26" fillId="10" borderId="22" xfId="0" applyFont="1" applyFill="1" applyBorder="1" applyAlignment="1" applyProtection="1">
      <alignment horizontal="center" vertical="center"/>
    </xf>
    <xf numFmtId="0" fontId="26" fillId="0" borderId="88" xfId="0" applyFont="1" applyBorder="1" applyAlignment="1" applyProtection="1">
      <alignment horizontal="center" vertical="center"/>
    </xf>
    <xf numFmtId="0" fontId="26" fillId="0" borderId="112" xfId="0" applyFont="1" applyBorder="1" applyAlignment="1" applyProtection="1">
      <alignment horizontal="center" vertical="center"/>
    </xf>
    <xf numFmtId="0" fontId="26" fillId="0" borderId="103" xfId="0" applyFont="1" applyBorder="1" applyProtection="1">
      <alignment vertical="center"/>
    </xf>
    <xf numFmtId="0" fontId="26" fillId="0" borderId="0" xfId="0" applyFont="1" applyBorder="1" applyProtection="1">
      <alignment vertical="center"/>
    </xf>
    <xf numFmtId="182" fontId="26" fillId="0" borderId="0" xfId="0" applyNumberFormat="1" applyFont="1" applyBorder="1" applyProtection="1">
      <alignment vertical="center"/>
    </xf>
    <xf numFmtId="0" fontId="31" fillId="0" borderId="115" xfId="0" applyFont="1" applyFill="1" applyBorder="1" applyProtection="1">
      <alignment vertical="center"/>
    </xf>
    <xf numFmtId="0" fontId="31" fillId="0" borderId="0" xfId="0" applyFont="1" applyFill="1" applyBorder="1" applyProtection="1">
      <alignment vertical="center"/>
    </xf>
    <xf numFmtId="182" fontId="26" fillId="0" borderId="61" xfId="0" applyNumberFormat="1" applyFont="1" applyFill="1" applyBorder="1" applyProtection="1">
      <alignment vertical="center"/>
    </xf>
    <xf numFmtId="0" fontId="0" fillId="0" borderId="0" xfId="0" applyProtection="1">
      <alignment vertical="center"/>
    </xf>
    <xf numFmtId="0" fontId="3" fillId="0" borderId="0" xfId="0" applyFont="1" applyProtection="1">
      <alignment vertical="center"/>
    </xf>
    <xf numFmtId="176" fontId="3" fillId="0" borderId="0" xfId="0" applyNumberFormat="1" applyFont="1" applyProtection="1">
      <alignment vertical="center"/>
    </xf>
    <xf numFmtId="176" fontId="3" fillId="0" borderId="73" xfId="0" applyNumberFormat="1" applyFont="1" applyBorder="1" applyAlignment="1" applyProtection="1">
      <alignment horizontal="center" vertical="center"/>
    </xf>
    <xf numFmtId="176" fontId="3" fillId="0" borderId="19" xfId="0" applyNumberFormat="1" applyFont="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2" fillId="0" borderId="0" xfId="0" applyFont="1" applyProtection="1">
      <alignment vertical="center"/>
    </xf>
    <xf numFmtId="0" fontId="9" fillId="0" borderId="0" xfId="0" applyFont="1" applyProtection="1">
      <alignment vertical="center"/>
    </xf>
    <xf numFmtId="0" fontId="9" fillId="0" borderId="0" xfId="0" applyFont="1" applyBorder="1" applyProtection="1">
      <alignment vertical="center"/>
    </xf>
    <xf numFmtId="0" fontId="3" fillId="0" borderId="4"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5"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26" xfId="0" applyFont="1" applyBorder="1" applyProtection="1">
      <alignment vertical="center"/>
    </xf>
    <xf numFmtId="0" fontId="3" fillId="0" borderId="41"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20" xfId="0" applyFont="1" applyBorder="1" applyProtection="1">
      <alignment vertical="center"/>
    </xf>
    <xf numFmtId="0" fontId="3" fillId="0" borderId="29" xfId="0" applyFont="1" applyBorder="1" applyProtection="1">
      <alignment vertical="center"/>
    </xf>
    <xf numFmtId="0" fontId="3" fillId="0" borderId="0" xfId="0" applyFont="1" applyBorder="1" applyAlignment="1" applyProtection="1">
      <alignment vertical="top" wrapText="1"/>
    </xf>
    <xf numFmtId="0" fontId="3" fillId="0" borderId="0" xfId="0" applyFont="1" applyBorder="1" applyAlignment="1" applyProtection="1">
      <alignment vertical="center" wrapText="1"/>
    </xf>
    <xf numFmtId="0" fontId="3" fillId="0" borderId="0" xfId="0" applyFont="1" applyBorder="1" applyAlignment="1" applyProtection="1">
      <alignment vertical="top"/>
    </xf>
    <xf numFmtId="0" fontId="3" fillId="0" borderId="4" xfId="0" applyFont="1" applyBorder="1" applyProtection="1">
      <alignment vertical="center"/>
    </xf>
    <xf numFmtId="0" fontId="3" fillId="0" borderId="13" xfId="0" applyFont="1" applyBorder="1" applyProtection="1">
      <alignment vertical="center"/>
    </xf>
    <xf numFmtId="0" fontId="3" fillId="0" borderId="57" xfId="0" applyFont="1" applyBorder="1" applyAlignment="1" applyProtection="1">
      <alignment horizontal="center" vertical="center" wrapText="1"/>
    </xf>
    <xf numFmtId="176" fontId="3" fillId="0" borderId="18" xfId="0" applyNumberFormat="1" applyFont="1" applyBorder="1" applyAlignment="1" applyProtection="1">
      <alignment horizontal="center" vertical="center" wrapText="1"/>
    </xf>
    <xf numFmtId="0" fontId="3" fillId="0" borderId="118" xfId="0" applyFont="1" applyBorder="1" applyAlignment="1" applyProtection="1">
      <alignment horizontal="center" vertical="center" wrapText="1"/>
    </xf>
    <xf numFmtId="0" fontId="0" fillId="0" borderId="0" xfId="0" applyBorder="1" applyProtection="1">
      <alignment vertical="center"/>
    </xf>
    <xf numFmtId="0" fontId="3" fillId="0" borderId="5" xfId="0" applyFont="1" applyBorder="1" applyAlignment="1" applyProtection="1">
      <alignment horizontal="center" vertical="center"/>
    </xf>
    <xf numFmtId="0" fontId="3" fillId="0" borderId="14" xfId="0" applyFont="1" applyBorder="1" applyProtection="1">
      <alignment vertical="center"/>
    </xf>
    <xf numFmtId="0" fontId="3" fillId="0" borderId="119" xfId="0" applyFont="1" applyBorder="1" applyProtection="1">
      <alignment vertical="center"/>
    </xf>
    <xf numFmtId="176" fontId="3" fillId="0" borderId="17" xfId="0" applyNumberFormat="1" applyFont="1" applyBorder="1" applyProtection="1">
      <alignment vertical="center"/>
    </xf>
    <xf numFmtId="0" fontId="3" fillId="0" borderId="120" xfId="0" applyFont="1" applyBorder="1" applyProtection="1">
      <alignment vertical="center"/>
    </xf>
    <xf numFmtId="0" fontId="3" fillId="0" borderId="121" xfId="0" applyFont="1" applyBorder="1" applyAlignment="1" applyProtection="1">
      <alignment vertical="center"/>
    </xf>
    <xf numFmtId="0" fontId="3" fillId="0" borderId="90" xfId="0" applyFont="1" applyBorder="1" applyAlignment="1" applyProtection="1">
      <alignment vertical="center"/>
    </xf>
    <xf numFmtId="0" fontId="3" fillId="0" borderId="41" xfId="0" applyFont="1" applyBorder="1" applyAlignment="1" applyProtection="1">
      <alignment vertical="center"/>
    </xf>
    <xf numFmtId="0" fontId="3" fillId="0" borderId="28" xfId="0" applyFont="1" applyBorder="1" applyAlignment="1" applyProtection="1">
      <alignment vertical="center"/>
    </xf>
    <xf numFmtId="0" fontId="3" fillId="0" borderId="123" xfId="0" applyFont="1" applyBorder="1" applyAlignment="1" applyProtection="1">
      <alignment vertical="center"/>
    </xf>
    <xf numFmtId="0" fontId="3" fillId="0" borderId="124" xfId="0" applyFont="1" applyBorder="1" applyAlignment="1" applyProtection="1">
      <alignment vertical="center"/>
    </xf>
    <xf numFmtId="0" fontId="3" fillId="0" borderId="31" xfId="0" applyFont="1" applyBorder="1" applyAlignment="1" applyProtection="1">
      <alignment vertical="center"/>
    </xf>
    <xf numFmtId="0" fontId="3" fillId="0" borderId="125" xfId="0" applyFont="1" applyBorder="1" applyAlignment="1" applyProtection="1">
      <alignment vertical="center"/>
    </xf>
    <xf numFmtId="0" fontId="3" fillId="0" borderId="18" xfId="0" applyFont="1" applyBorder="1" applyAlignment="1" applyProtection="1">
      <alignment vertical="center"/>
    </xf>
    <xf numFmtId="0" fontId="3" fillId="0" borderId="126" xfId="0" applyFont="1" applyBorder="1" applyAlignment="1" applyProtection="1">
      <alignment vertical="center"/>
    </xf>
    <xf numFmtId="0" fontId="3" fillId="0" borderId="26" xfId="0" applyFont="1" applyBorder="1" applyAlignment="1" applyProtection="1">
      <alignment vertical="center"/>
    </xf>
    <xf numFmtId="0" fontId="3" fillId="0" borderId="128" xfId="0" applyFont="1" applyBorder="1" applyAlignment="1" applyProtection="1">
      <alignment vertical="center"/>
    </xf>
    <xf numFmtId="0" fontId="3" fillId="0" borderId="56" xfId="0" applyFont="1" applyBorder="1" applyAlignment="1" applyProtection="1">
      <alignment vertical="center"/>
    </xf>
    <xf numFmtId="0" fontId="3" fillId="0" borderId="129" xfId="0" applyFont="1" applyBorder="1" applyAlignment="1" applyProtection="1">
      <alignment vertical="center"/>
    </xf>
    <xf numFmtId="0" fontId="3" fillId="0" borderId="130" xfId="0" applyFont="1" applyBorder="1" applyAlignment="1" applyProtection="1">
      <alignment vertical="center"/>
    </xf>
    <xf numFmtId="0" fontId="3" fillId="0" borderId="134" xfId="0" applyFont="1" applyBorder="1" applyAlignment="1" applyProtection="1">
      <alignment vertical="center"/>
    </xf>
    <xf numFmtId="0" fontId="3" fillId="0" borderId="135" xfId="0" applyFont="1" applyBorder="1" applyAlignment="1" applyProtection="1">
      <alignment vertical="center"/>
    </xf>
    <xf numFmtId="0" fontId="3" fillId="0" borderId="8" xfId="0" applyFont="1" applyBorder="1" applyAlignment="1" applyProtection="1">
      <alignment vertical="center"/>
    </xf>
    <xf numFmtId="0" fontId="3" fillId="0" borderId="4" xfId="0" applyFont="1" applyBorder="1" applyAlignment="1" applyProtection="1">
      <alignment horizontal="center" vertical="center"/>
    </xf>
    <xf numFmtId="0" fontId="3" fillId="0" borderId="13" xfId="0" applyFont="1" applyFill="1" applyBorder="1" applyAlignment="1" applyProtection="1">
      <alignment horizontal="left" vertical="center"/>
    </xf>
    <xf numFmtId="0" fontId="3" fillId="0" borderId="13" xfId="0" applyFont="1" applyBorder="1" applyAlignment="1" applyProtection="1">
      <alignment horizontal="left" vertical="center"/>
    </xf>
    <xf numFmtId="0" fontId="3" fillId="0" borderId="3" xfId="0" applyFont="1" applyBorder="1" applyAlignment="1" applyProtection="1">
      <alignment horizontal="center" vertical="center"/>
    </xf>
    <xf numFmtId="0" fontId="3" fillId="0" borderId="5" xfId="0" applyFont="1" applyBorder="1" applyAlignment="1" applyProtection="1">
      <alignment vertical="center"/>
    </xf>
    <xf numFmtId="0" fontId="0" fillId="0" borderId="0" xfId="0" applyFill="1" applyBorder="1" applyProtection="1">
      <alignment vertical="center"/>
    </xf>
    <xf numFmtId="0" fontId="3" fillId="0" borderId="4" xfId="0" applyFont="1" applyFill="1" applyBorder="1" applyAlignment="1" applyProtection="1">
      <alignment horizontal="left" vertical="center"/>
    </xf>
    <xf numFmtId="0" fontId="3" fillId="0" borderId="32"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0" fontId="5" fillId="0" borderId="11" xfId="0" applyFont="1" applyFill="1" applyBorder="1" applyAlignment="1" applyProtection="1">
      <alignment vertical="center"/>
    </xf>
    <xf numFmtId="0" fontId="3" fillId="0" borderId="0" xfId="0" applyFont="1" applyBorder="1" applyProtection="1">
      <alignment vertical="center"/>
    </xf>
    <xf numFmtId="0" fontId="10" fillId="0" borderId="7" xfId="0" applyFont="1" applyFill="1" applyBorder="1" applyAlignment="1" applyProtection="1">
      <alignment vertical="center"/>
    </xf>
    <xf numFmtId="0" fontId="7" fillId="0" borderId="10" xfId="0" applyFont="1" applyBorder="1" applyProtection="1">
      <alignment vertical="center"/>
    </xf>
    <xf numFmtId="38" fontId="9" fillId="0" borderId="7" xfId="1" applyFont="1" applyBorder="1" applyProtection="1">
      <alignment vertical="center"/>
    </xf>
    <xf numFmtId="38" fontId="9" fillId="0" borderId="10" xfId="1" applyFont="1" applyBorder="1" applyProtection="1">
      <alignment vertical="center"/>
    </xf>
    <xf numFmtId="176" fontId="3" fillId="0" borderId="18" xfId="0" applyNumberFormat="1" applyFont="1" applyFill="1" applyBorder="1" applyAlignment="1" applyProtection="1">
      <alignment horizontal="right" vertical="center"/>
    </xf>
    <xf numFmtId="176" fontId="4" fillId="0" borderId="16" xfId="0" applyNumberFormat="1" applyFont="1" applyFill="1" applyBorder="1" applyAlignment="1" applyProtection="1">
      <alignment vertical="center"/>
    </xf>
    <xf numFmtId="176" fontId="4" fillId="0" borderId="16" xfId="0" applyNumberFormat="1" applyFont="1" applyBorder="1" applyAlignment="1" applyProtection="1">
      <alignment vertical="center"/>
    </xf>
    <xf numFmtId="176" fontId="4" fillId="0" borderId="17" xfId="0" applyNumberFormat="1" applyFont="1" applyBorder="1" applyAlignment="1" applyProtection="1">
      <alignment vertical="center"/>
    </xf>
    <xf numFmtId="176" fontId="4" fillId="0" borderId="12" xfId="0" applyNumberFormat="1" applyFont="1" applyBorder="1" applyAlignment="1" applyProtection="1">
      <alignment vertical="center"/>
    </xf>
    <xf numFmtId="0" fontId="3" fillId="0" borderId="122" xfId="0" applyFont="1" applyBorder="1" applyProtection="1">
      <alignment vertical="center"/>
    </xf>
    <xf numFmtId="176" fontId="3" fillId="0" borderId="27" xfId="0" applyNumberFormat="1" applyFont="1" applyBorder="1" applyProtection="1">
      <alignment vertical="center"/>
    </xf>
    <xf numFmtId="176" fontId="3" fillId="0" borderId="57" xfId="0" applyNumberFormat="1" applyFont="1" applyFill="1" applyBorder="1" applyAlignment="1" applyProtection="1">
      <alignment horizontal="right" vertical="center"/>
    </xf>
    <xf numFmtId="0" fontId="3" fillId="0" borderId="36" xfId="0" applyFont="1" applyBorder="1" applyProtection="1">
      <alignment vertical="center"/>
    </xf>
    <xf numFmtId="0" fontId="3" fillId="0" borderId="131" xfId="0" applyFont="1" applyBorder="1" applyProtection="1">
      <alignment vertical="center"/>
    </xf>
    <xf numFmtId="176" fontId="4" fillId="0" borderId="58" xfId="0" applyNumberFormat="1" applyFont="1" applyFill="1" applyBorder="1" applyAlignment="1" applyProtection="1">
      <alignment vertical="center"/>
    </xf>
    <xf numFmtId="176" fontId="4" fillId="0" borderId="58" xfId="0" applyNumberFormat="1" applyFont="1" applyBorder="1" applyAlignment="1" applyProtection="1">
      <alignment vertical="center"/>
    </xf>
    <xf numFmtId="176" fontId="3" fillId="0" borderId="137" xfId="0" applyNumberFormat="1" applyFont="1" applyFill="1" applyBorder="1" applyAlignment="1" applyProtection="1">
      <alignment horizontal="right" vertical="center" wrapText="1"/>
    </xf>
    <xf numFmtId="176" fontId="4" fillId="0" borderId="18" xfId="0" applyNumberFormat="1" applyFont="1" applyBorder="1" applyAlignment="1" applyProtection="1">
      <alignment vertical="center"/>
    </xf>
    <xf numFmtId="185" fontId="3" fillId="0" borderId="19" xfId="0" applyNumberFormat="1" applyFont="1" applyFill="1" applyBorder="1" applyAlignment="1" applyProtection="1">
      <alignment horizontal="right" vertical="center"/>
    </xf>
    <xf numFmtId="0" fontId="3" fillId="0" borderId="22"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176" fontId="4" fillId="0" borderId="35" xfId="0" applyNumberFormat="1" applyFont="1" applyFill="1" applyBorder="1" applyAlignment="1" applyProtection="1">
      <alignment vertical="center"/>
    </xf>
    <xf numFmtId="0" fontId="3" fillId="0" borderId="15" xfId="0" applyFont="1" applyBorder="1" applyProtection="1">
      <alignment vertical="center"/>
    </xf>
    <xf numFmtId="176" fontId="3" fillId="0" borderId="12" xfId="0" applyNumberFormat="1" applyFont="1" applyBorder="1" applyProtection="1">
      <alignment vertical="center"/>
    </xf>
    <xf numFmtId="0" fontId="7" fillId="0" borderId="7" xfId="0" applyFont="1" applyBorder="1" applyProtection="1">
      <alignment vertical="center"/>
    </xf>
    <xf numFmtId="176" fontId="7" fillId="0" borderId="6" xfId="0" applyNumberFormat="1" applyFont="1" applyBorder="1" applyProtection="1">
      <alignment vertical="center"/>
    </xf>
    <xf numFmtId="176" fontId="3" fillId="0" borderId="118" xfId="0" applyNumberFormat="1" applyFont="1" applyFill="1" applyBorder="1" applyAlignment="1" applyProtection="1">
      <alignment horizontal="right" vertical="center"/>
    </xf>
    <xf numFmtId="0" fontId="3" fillId="0" borderId="86" xfId="0" applyFont="1" applyBorder="1" applyProtection="1">
      <alignment vertical="center"/>
    </xf>
    <xf numFmtId="176" fontId="3" fillId="0" borderId="26" xfId="0" applyNumberFormat="1" applyFont="1" applyBorder="1" applyProtection="1">
      <alignment vertical="center"/>
    </xf>
    <xf numFmtId="176" fontId="4" fillId="0" borderId="3" xfId="0" applyNumberFormat="1" applyFont="1" applyFill="1" applyBorder="1" applyAlignment="1" applyProtection="1">
      <alignment vertical="center"/>
    </xf>
    <xf numFmtId="176" fontId="4" fillId="0" borderId="3" xfId="0" applyNumberFormat="1" applyFont="1" applyBorder="1" applyAlignment="1" applyProtection="1">
      <alignment vertical="center"/>
    </xf>
    <xf numFmtId="0" fontId="3" fillId="0" borderId="46" xfId="0" applyFont="1" applyFill="1" applyBorder="1" applyAlignment="1" applyProtection="1">
      <alignment vertical="center"/>
    </xf>
    <xf numFmtId="0" fontId="3" fillId="0" borderId="33" xfId="0" applyFont="1" applyFill="1" applyBorder="1" applyAlignment="1" applyProtection="1">
      <alignment horizontal="center" vertical="center"/>
    </xf>
    <xf numFmtId="176" fontId="3" fillId="0" borderId="0" xfId="0" applyNumberFormat="1" applyFont="1" applyBorder="1" applyProtection="1">
      <alignment vertical="center"/>
    </xf>
    <xf numFmtId="177" fontId="3" fillId="0" borderId="0" xfId="0" applyNumberFormat="1" applyFont="1" applyBorder="1" applyProtection="1">
      <alignment vertical="center"/>
    </xf>
    <xf numFmtId="38" fontId="9" fillId="0" borderId="10" xfId="1" applyFont="1" applyFill="1" applyBorder="1" applyProtection="1">
      <alignment vertical="center"/>
    </xf>
    <xf numFmtId="38" fontId="33" fillId="0" borderId="10" xfId="1" applyFont="1" applyBorder="1" applyProtection="1">
      <alignment vertical="center"/>
    </xf>
    <xf numFmtId="0" fontId="16" fillId="0" borderId="0" xfId="2" applyFont="1" applyProtection="1">
      <alignment vertical="center"/>
    </xf>
    <xf numFmtId="0" fontId="17" fillId="0" borderId="0" xfId="2" applyFont="1" applyAlignment="1" applyProtection="1">
      <alignment horizontal="center" vertical="center"/>
    </xf>
    <xf numFmtId="0" fontId="19" fillId="0" borderId="0" xfId="2" applyFont="1" applyProtection="1">
      <alignment vertical="center"/>
    </xf>
    <xf numFmtId="0" fontId="20" fillId="0" borderId="0" xfId="2" applyFont="1" applyFill="1" applyAlignment="1" applyProtection="1">
      <alignment horizontal="center" vertical="center"/>
    </xf>
    <xf numFmtId="0" fontId="16" fillId="0" borderId="0" xfId="2" applyFont="1" applyFill="1" applyProtection="1">
      <alignment vertical="center"/>
    </xf>
    <xf numFmtId="0" fontId="16" fillId="0" borderId="0" xfId="2" applyFont="1" applyFill="1" applyAlignment="1" applyProtection="1">
      <alignment horizontal="right" vertical="center"/>
    </xf>
    <xf numFmtId="0" fontId="16" fillId="0" borderId="0" xfId="2" applyFont="1" applyAlignment="1" applyProtection="1">
      <alignment horizontal="right" vertical="center"/>
    </xf>
    <xf numFmtId="58" fontId="16" fillId="0" borderId="69" xfId="2" applyNumberFormat="1" applyFont="1" applyBorder="1" applyAlignment="1" applyProtection="1">
      <alignment vertical="center"/>
    </xf>
    <xf numFmtId="0" fontId="16" fillId="0" borderId="69" xfId="2" applyFont="1" applyBorder="1" applyAlignment="1" applyProtection="1">
      <alignment vertical="center"/>
    </xf>
    <xf numFmtId="0" fontId="21" fillId="0" borderId="0" xfId="2" applyFont="1" applyBorder="1" applyAlignment="1" applyProtection="1">
      <alignment horizontal="distributed" vertical="center"/>
    </xf>
    <xf numFmtId="0" fontId="16" fillId="0" borderId="0" xfId="2" applyFont="1" applyFill="1" applyBorder="1" applyAlignment="1" applyProtection="1">
      <alignment vertical="center" shrinkToFit="1"/>
    </xf>
    <xf numFmtId="0" fontId="21" fillId="0" borderId="0" xfId="2" applyFont="1" applyAlignment="1" applyProtection="1">
      <alignment horizontal="distributed" vertical="center"/>
    </xf>
    <xf numFmtId="0" fontId="16" fillId="0" borderId="0" xfId="2" applyFont="1" applyAlignment="1" applyProtection="1">
      <alignment vertical="center" shrinkToFit="1"/>
    </xf>
    <xf numFmtId="0" fontId="16" fillId="0" borderId="0" xfId="2" applyFont="1" applyAlignment="1" applyProtection="1">
      <alignment horizontal="distributed" vertical="center"/>
    </xf>
    <xf numFmtId="0" fontId="16" fillId="0" borderId="0" xfId="2" applyFont="1" applyAlignment="1" applyProtection="1">
      <alignment horizontal="distributed" vertical="center" wrapText="1"/>
    </xf>
    <xf numFmtId="0" fontId="16" fillId="0" borderId="0" xfId="2" applyFont="1" applyAlignment="1" applyProtection="1">
      <alignment horizontal="center" vertical="center" wrapText="1"/>
    </xf>
    <xf numFmtId="0" fontId="16" fillId="0" borderId="0" xfId="0" applyFont="1" applyProtection="1">
      <alignment vertical="center"/>
    </xf>
    <xf numFmtId="0" fontId="16" fillId="0" borderId="7" xfId="0" applyFont="1" applyBorder="1" applyProtection="1">
      <alignment vertical="center"/>
    </xf>
    <xf numFmtId="0" fontId="16" fillId="0" borderId="10" xfId="0" applyFont="1" applyBorder="1" applyProtection="1">
      <alignment vertical="center"/>
    </xf>
    <xf numFmtId="0" fontId="16" fillId="0" borderId="10" xfId="0" applyFont="1" applyBorder="1" applyAlignment="1" applyProtection="1">
      <alignment horizontal="center" vertical="center" wrapText="1"/>
    </xf>
    <xf numFmtId="0" fontId="16" fillId="0" borderId="10" xfId="0" applyFont="1" applyBorder="1" applyAlignment="1" applyProtection="1">
      <alignment horizontal="distributed" vertical="center"/>
    </xf>
    <xf numFmtId="0" fontId="16" fillId="0" borderId="0" xfId="2" applyFont="1" applyAlignment="1" applyProtection="1">
      <alignment vertical="center"/>
    </xf>
    <xf numFmtId="0" fontId="16" fillId="0" borderId="0" xfId="2" applyFont="1" applyAlignment="1" applyProtection="1">
      <alignment vertical="center" wrapText="1"/>
    </xf>
    <xf numFmtId="0" fontId="16" fillId="0" borderId="7" xfId="2" applyFont="1" applyBorder="1" applyAlignment="1" applyProtection="1">
      <alignment vertical="center"/>
    </xf>
    <xf numFmtId="0" fontId="22" fillId="0" borderId="10" xfId="2" applyFont="1" applyBorder="1" applyAlignment="1" applyProtection="1">
      <alignment vertical="center" wrapText="1"/>
    </xf>
    <xf numFmtId="0" fontId="22" fillId="0" borderId="85" xfId="2" applyFont="1" applyBorder="1" applyAlignment="1" applyProtection="1">
      <alignment vertical="center" wrapText="1"/>
    </xf>
    <xf numFmtId="0" fontId="21" fillId="0" borderId="0" xfId="2" applyFont="1" applyAlignment="1" applyProtection="1">
      <alignment vertical="center"/>
    </xf>
    <xf numFmtId="0" fontId="16" fillId="0" borderId="0" xfId="2" applyFont="1" applyAlignment="1" applyProtection="1">
      <alignment horizontal="center" vertical="center" textRotation="255" shrinkToFit="1"/>
    </xf>
    <xf numFmtId="0" fontId="22" fillId="0" borderId="0" xfId="2" applyFont="1" applyProtection="1">
      <alignment vertical="center"/>
    </xf>
    <xf numFmtId="0" fontId="21" fillId="0" borderId="84" xfId="0" applyFont="1" applyBorder="1" applyProtection="1">
      <alignment vertical="center"/>
    </xf>
    <xf numFmtId="0" fontId="16" fillId="0" borderId="0" xfId="2" applyFont="1" applyAlignment="1" applyProtection="1">
      <alignment horizontal="center" vertical="center"/>
    </xf>
    <xf numFmtId="181" fontId="26" fillId="0" borderId="13" xfId="0" applyNumberFormat="1" applyFont="1" applyBorder="1" applyAlignment="1" applyProtection="1">
      <alignment horizontal="center" vertical="center"/>
    </xf>
    <xf numFmtId="181" fontId="26" fillId="0" borderId="16" xfId="0" applyNumberFormat="1" applyFont="1" applyBorder="1" applyAlignment="1" applyProtection="1">
      <alignment horizontal="center" vertical="center"/>
    </xf>
    <xf numFmtId="0" fontId="26" fillId="0" borderId="22" xfId="0" applyFont="1" applyBorder="1" applyAlignment="1" applyProtection="1">
      <alignment horizontal="left" vertical="center"/>
    </xf>
    <xf numFmtId="0" fontId="26" fillId="0" borderId="9" xfId="0" applyFont="1" applyBorder="1" applyAlignment="1" applyProtection="1">
      <alignment horizontal="left" vertical="center"/>
    </xf>
    <xf numFmtId="0" fontId="26" fillId="8" borderId="7" xfId="0" applyFont="1" applyFill="1" applyBorder="1" applyAlignment="1" applyProtection="1">
      <alignment horizontal="left" vertical="top"/>
      <protection locked="0"/>
    </xf>
    <xf numFmtId="0" fontId="26" fillId="8" borderId="10" xfId="0" applyFont="1" applyFill="1" applyBorder="1" applyAlignment="1" applyProtection="1">
      <alignment horizontal="left" vertical="top"/>
      <protection locked="0"/>
    </xf>
    <xf numFmtId="0" fontId="26" fillId="8" borderId="6" xfId="0" applyFont="1" applyFill="1" applyBorder="1" applyAlignment="1" applyProtection="1">
      <alignment horizontal="left" vertical="top"/>
      <protection locked="0"/>
    </xf>
    <xf numFmtId="0" fontId="26" fillId="0" borderId="108" xfId="0" applyFont="1" applyBorder="1" applyAlignment="1" applyProtection="1">
      <alignment horizontal="left" vertical="center"/>
    </xf>
    <xf numFmtId="0" fontId="26" fillId="0" borderId="109" xfId="0" applyFont="1" applyBorder="1" applyAlignment="1" applyProtection="1">
      <alignment horizontal="left" vertical="center"/>
    </xf>
    <xf numFmtId="0" fontId="26" fillId="0" borderId="70" xfId="0" applyFont="1" applyBorder="1" applyAlignment="1" applyProtection="1">
      <alignment horizontal="left" vertical="center"/>
    </xf>
    <xf numFmtId="0" fontId="26" fillId="0" borderId="113" xfId="0" applyFont="1" applyBorder="1" applyAlignment="1" applyProtection="1">
      <alignment horizontal="left" vertical="center"/>
    </xf>
    <xf numFmtId="0" fontId="29" fillId="0" borderId="44" xfId="0" applyFont="1" applyBorder="1" applyAlignment="1" applyProtection="1">
      <alignment horizontal="center" vertical="center" wrapText="1"/>
    </xf>
    <xf numFmtId="0" fontId="29" fillId="0" borderId="45" xfId="0" applyFont="1" applyBorder="1" applyAlignment="1" applyProtection="1">
      <alignment horizontal="center" vertical="center" wrapText="1"/>
    </xf>
    <xf numFmtId="0" fontId="29" fillId="0" borderId="49" xfId="0" applyFont="1" applyBorder="1" applyAlignment="1" applyProtection="1">
      <alignment horizontal="center" vertical="center" wrapText="1"/>
    </xf>
    <xf numFmtId="0" fontId="29" fillId="0" borderId="24" xfId="0"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0" fontId="29" fillId="0" borderId="18" xfId="0" applyFont="1" applyBorder="1" applyAlignment="1" applyProtection="1">
      <alignment horizontal="center" vertical="center" wrapText="1"/>
    </xf>
    <xf numFmtId="0" fontId="26" fillId="0" borderId="2" xfId="0" applyFont="1" applyBorder="1" applyAlignment="1" applyProtection="1">
      <alignment horizontal="center" vertical="center" wrapText="1"/>
    </xf>
    <xf numFmtId="0" fontId="26" fillId="0" borderId="107" xfId="0" applyFont="1" applyBorder="1" applyAlignment="1" applyProtection="1">
      <alignment horizontal="center" vertical="center" wrapText="1"/>
    </xf>
    <xf numFmtId="181" fontId="26" fillId="0" borderId="22" xfId="0" applyNumberFormat="1" applyFont="1" applyBorder="1" applyAlignment="1" applyProtection="1">
      <alignment horizontal="center" vertical="center"/>
    </xf>
    <xf numFmtId="0" fontId="26" fillId="0" borderId="15" xfId="0" applyFont="1" applyBorder="1" applyAlignment="1" applyProtection="1">
      <alignment horizontal="left" vertical="center"/>
    </xf>
    <xf numFmtId="0" fontId="26" fillId="0" borderId="0" xfId="0" applyFont="1" applyBorder="1" applyAlignment="1" applyProtection="1">
      <alignment horizontal="left" vertical="center"/>
    </xf>
    <xf numFmtId="0" fontId="26" fillId="0" borderId="101" xfId="0" applyFont="1" applyBorder="1" applyAlignment="1" applyProtection="1">
      <alignment horizontal="left" vertical="center"/>
    </xf>
    <xf numFmtId="0" fontId="26" fillId="0" borderId="102" xfId="0" applyFont="1" applyBorder="1" applyAlignment="1" applyProtection="1">
      <alignment horizontal="left" vertical="center"/>
    </xf>
    <xf numFmtId="0" fontId="26" fillId="0" borderId="23" xfId="0" applyFont="1" applyBorder="1" applyAlignment="1" applyProtection="1">
      <alignment horizontal="left" vertical="center"/>
    </xf>
    <xf numFmtId="0" fontId="26" fillId="0" borderId="96" xfId="0" applyFont="1" applyBorder="1" applyAlignment="1" applyProtection="1">
      <alignment horizontal="left" vertical="center"/>
    </xf>
    <xf numFmtId="0" fontId="26" fillId="0" borderId="34" xfId="0" applyFont="1" applyBorder="1" applyAlignment="1" applyProtection="1">
      <alignment horizontal="left" vertical="center"/>
    </xf>
    <xf numFmtId="0" fontId="26" fillId="0" borderId="97" xfId="0" applyFont="1" applyBorder="1" applyAlignment="1" applyProtection="1">
      <alignment horizontal="left" vertical="center"/>
    </xf>
    <xf numFmtId="0" fontId="25" fillId="0" borderId="0" xfId="0" applyFont="1" applyAlignment="1" applyProtection="1">
      <alignment horizontal="center" vertical="center"/>
    </xf>
    <xf numFmtId="0" fontId="27" fillId="0" borderId="7" xfId="0" applyFont="1" applyBorder="1" applyAlignment="1" applyProtection="1">
      <alignment horizontal="center" vertical="center"/>
    </xf>
    <xf numFmtId="0" fontId="27" fillId="0" borderId="10" xfId="0" applyFont="1" applyBorder="1" applyAlignment="1" applyProtection="1">
      <alignment horizontal="center" vertical="center"/>
    </xf>
    <xf numFmtId="0" fontId="27" fillId="0" borderId="6" xfId="0" applyFont="1" applyBorder="1" applyAlignment="1" applyProtection="1">
      <alignment horizontal="center" vertical="center"/>
    </xf>
    <xf numFmtId="49" fontId="26" fillId="11" borderId="7" xfId="0" applyNumberFormat="1" applyFont="1" applyFill="1" applyBorder="1" applyAlignment="1" applyProtection="1">
      <alignment horizontal="center" vertical="center" shrinkToFit="1"/>
      <protection locked="0"/>
    </xf>
    <xf numFmtId="0" fontId="26" fillId="11" borderId="10" xfId="0" applyNumberFormat="1" applyFont="1" applyFill="1" applyBorder="1" applyAlignment="1" applyProtection="1">
      <alignment horizontal="center" vertical="center" shrinkToFit="1"/>
      <protection locked="0"/>
    </xf>
    <xf numFmtId="0" fontId="26" fillId="11" borderId="6" xfId="0" applyNumberFormat="1" applyFont="1" applyFill="1" applyBorder="1" applyAlignment="1" applyProtection="1">
      <alignment horizontal="center" vertical="center" shrinkToFit="1"/>
      <protection locked="0"/>
    </xf>
    <xf numFmtId="0" fontId="29" fillId="0" borderId="44" xfId="0" applyFont="1" applyBorder="1" applyAlignment="1" applyProtection="1">
      <alignment horizontal="center" vertical="center"/>
    </xf>
    <xf numFmtId="0" fontId="29" fillId="0" borderId="45" xfId="0" applyFont="1" applyBorder="1" applyAlignment="1" applyProtection="1">
      <alignment horizontal="center" vertical="center"/>
    </xf>
    <xf numFmtId="0" fontId="29" fillId="0" borderId="24" xfId="0" applyFont="1" applyBorder="1" applyAlignment="1" applyProtection="1">
      <alignment horizontal="center" vertical="center"/>
    </xf>
    <xf numFmtId="0" fontId="29" fillId="0" borderId="8" xfId="0" applyFont="1" applyBorder="1" applyAlignment="1" applyProtection="1">
      <alignment horizontal="center" vertical="center"/>
    </xf>
    <xf numFmtId="0" fontId="26" fillId="0" borderId="49" xfId="0" applyFont="1" applyBorder="1" applyAlignment="1" applyProtection="1">
      <alignment horizontal="center" vertical="center" wrapText="1"/>
    </xf>
    <xf numFmtId="0" fontId="26" fillId="0" borderId="18" xfId="0" applyFont="1" applyBorder="1" applyAlignment="1" applyProtection="1">
      <alignment horizontal="center" vertical="center" wrapText="1"/>
    </xf>
    <xf numFmtId="0" fontId="26" fillId="0" borderId="22" xfId="0" applyFont="1" applyBorder="1" applyAlignment="1" applyProtection="1">
      <alignment horizontal="center" vertical="center"/>
    </xf>
    <xf numFmtId="0" fontId="26" fillId="0" borderId="13" xfId="0" applyFont="1" applyBorder="1" applyAlignment="1" applyProtection="1">
      <alignment horizontal="center" vertical="center"/>
    </xf>
    <xf numFmtId="0" fontId="26" fillId="0" borderId="16" xfId="0" applyFont="1" applyBorder="1" applyAlignment="1" applyProtection="1">
      <alignment horizontal="center" vertical="center"/>
    </xf>
    <xf numFmtId="0" fontId="26" fillId="0" borderId="0" xfId="0" applyFont="1" applyAlignment="1" applyProtection="1">
      <alignment vertical="center" wrapText="1"/>
    </xf>
    <xf numFmtId="0" fontId="26" fillId="0" borderId="14" xfId="0" applyFont="1" applyBorder="1" applyAlignment="1" applyProtection="1">
      <alignment horizontal="left" vertical="center"/>
    </xf>
    <xf numFmtId="0" fontId="26" fillId="0" borderId="24" xfId="0" applyFont="1" applyBorder="1" applyAlignment="1" applyProtection="1">
      <alignment horizontal="left" vertical="center"/>
    </xf>
    <xf numFmtId="0" fontId="26" fillId="0" borderId="8" xfId="0" applyFont="1" applyBorder="1" applyAlignment="1" applyProtection="1">
      <alignment horizontal="left" vertical="center"/>
    </xf>
    <xf numFmtId="0" fontId="26" fillId="0" borderId="95" xfId="0" applyFont="1" applyBorder="1" applyAlignment="1" applyProtection="1">
      <alignment horizontal="left" vertical="center"/>
    </xf>
    <xf numFmtId="0" fontId="26" fillId="0" borderId="57"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20" xfId="0" applyFont="1" applyBorder="1" applyAlignment="1" applyProtection="1">
      <alignment horizontal="left" vertical="center"/>
    </xf>
    <xf numFmtId="0" fontId="26" fillId="0" borderId="53" xfId="0" applyFont="1" applyBorder="1" applyAlignment="1" applyProtection="1">
      <alignment horizontal="left" vertical="center"/>
    </xf>
    <xf numFmtId="0" fontId="3" fillId="0" borderId="39" xfId="0" applyFont="1" applyBorder="1" applyAlignment="1" applyProtection="1">
      <alignment horizontal="left" vertical="center"/>
    </xf>
    <xf numFmtId="0" fontId="3" fillId="0" borderId="41"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40" xfId="0" applyFont="1" applyBorder="1" applyAlignment="1" applyProtection="1">
      <alignment horizontal="left" vertical="center"/>
    </xf>
    <xf numFmtId="0" fontId="3" fillId="0" borderId="42" xfId="0" applyFont="1" applyBorder="1" applyAlignment="1" applyProtection="1">
      <alignment horizontal="left" vertical="center"/>
    </xf>
    <xf numFmtId="176" fontId="3" fillId="0" borderId="7" xfId="0" applyNumberFormat="1" applyFont="1" applyBorder="1" applyAlignment="1" applyProtection="1">
      <alignment horizontal="center" vertical="center"/>
    </xf>
    <xf numFmtId="176" fontId="3" fillId="0" borderId="10" xfId="0" applyNumberFormat="1" applyFont="1" applyBorder="1" applyAlignment="1" applyProtection="1">
      <alignment horizontal="center" vertical="center"/>
    </xf>
    <xf numFmtId="176" fontId="3" fillId="0" borderId="6" xfId="0" applyNumberFormat="1" applyFont="1" applyBorder="1" applyAlignment="1" applyProtection="1">
      <alignment horizontal="center" vertical="center"/>
    </xf>
    <xf numFmtId="0" fontId="3" fillId="0" borderId="22"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3" xfId="0" applyFont="1" applyBorder="1" applyAlignment="1" applyProtection="1">
      <alignment horizontal="left" vertical="center"/>
    </xf>
    <xf numFmtId="0" fontId="3" fillId="0" borderId="16" xfId="0" applyFont="1" applyBorder="1" applyAlignment="1" applyProtection="1">
      <alignment horizontal="left" vertical="center"/>
    </xf>
    <xf numFmtId="0" fontId="3" fillId="0" borderId="13" xfId="0" applyFont="1" applyFill="1" applyBorder="1" applyAlignment="1" applyProtection="1">
      <alignment horizontal="left" vertical="center" wrapText="1"/>
    </xf>
    <xf numFmtId="0" fontId="3" fillId="0" borderId="15"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176" fontId="3" fillId="0" borderId="24" xfId="0" applyNumberFormat="1" applyFont="1" applyFill="1" applyBorder="1" applyAlignment="1" applyProtection="1">
      <alignment horizontal="center" vertical="center" wrapText="1"/>
    </xf>
    <xf numFmtId="176" fontId="3" fillId="0" borderId="18" xfId="0" applyNumberFormat="1" applyFont="1" applyFill="1" applyBorder="1" applyAlignment="1" applyProtection="1">
      <alignment horizontal="center" vertical="center"/>
    </xf>
    <xf numFmtId="0" fontId="3" fillId="0" borderId="0" xfId="0" applyFont="1" applyBorder="1" applyAlignment="1" applyProtection="1">
      <alignment horizontal="left" vertical="top" wrapText="1"/>
    </xf>
    <xf numFmtId="0" fontId="3" fillId="0" borderId="13" xfId="0" applyFont="1" applyBorder="1" applyAlignment="1" applyProtection="1">
      <alignment horizontal="left" vertical="center" wrapText="1"/>
    </xf>
    <xf numFmtId="0" fontId="23" fillId="0" borderId="44" xfId="0" applyFont="1" applyBorder="1" applyAlignment="1" applyProtection="1">
      <alignment horizontal="center" vertical="center" shrinkToFit="1"/>
    </xf>
    <xf numFmtId="0" fontId="23" fillId="0" borderId="49" xfId="0" applyFont="1" applyBorder="1" applyAlignment="1" applyProtection="1">
      <alignment horizontal="center" vertical="center" shrinkToFit="1"/>
    </xf>
    <xf numFmtId="0" fontId="23" fillId="0" borderId="15" xfId="0" applyFont="1" applyBorder="1" applyAlignment="1" applyProtection="1">
      <alignment horizontal="center" vertical="center" shrinkToFit="1"/>
    </xf>
    <xf numFmtId="0" fontId="23" fillId="0" borderId="12" xfId="0" applyFont="1" applyBorder="1" applyAlignment="1" applyProtection="1">
      <alignment horizontal="center" vertical="center" shrinkToFit="1"/>
    </xf>
    <xf numFmtId="0" fontId="23" fillId="0" borderId="70" xfId="0" applyFont="1" applyBorder="1" applyAlignment="1" applyProtection="1">
      <alignment horizontal="center" vertical="center" shrinkToFit="1"/>
    </xf>
    <xf numFmtId="0" fontId="23" fillId="0" borderId="71" xfId="0" applyFont="1" applyBorder="1" applyAlignment="1" applyProtection="1">
      <alignment horizontal="center" vertical="center" shrinkToFit="1"/>
    </xf>
    <xf numFmtId="176" fontId="3" fillId="0" borderId="62" xfId="0" applyNumberFormat="1" applyFont="1" applyBorder="1" applyAlignment="1" applyProtection="1">
      <alignment horizontal="distributed" vertical="center"/>
    </xf>
    <xf numFmtId="176" fontId="3" fillId="0" borderId="63" xfId="0" applyNumberFormat="1" applyFont="1" applyBorder="1" applyAlignment="1" applyProtection="1">
      <alignment horizontal="distributed" vertical="center"/>
    </xf>
    <xf numFmtId="176" fontId="3" fillId="0" borderId="73" xfId="0" applyNumberFormat="1" applyFont="1" applyBorder="1" applyAlignment="1" applyProtection="1">
      <alignment horizontal="distributed" vertical="center"/>
    </xf>
    <xf numFmtId="49" fontId="3" fillId="3" borderId="72" xfId="0" applyNumberFormat="1" applyFont="1" applyFill="1" applyBorder="1" applyAlignment="1" applyProtection="1">
      <alignment horizontal="center" vertical="center"/>
      <protection locked="0"/>
    </xf>
    <xf numFmtId="49" fontId="3" fillId="3" borderId="63" xfId="0" applyNumberFormat="1" applyFont="1" applyFill="1" applyBorder="1" applyAlignment="1" applyProtection="1">
      <alignment horizontal="center" vertical="center"/>
      <protection locked="0"/>
    </xf>
    <xf numFmtId="49" fontId="3" fillId="3" borderId="73" xfId="0" applyNumberFormat="1" applyFont="1" applyFill="1" applyBorder="1" applyAlignment="1" applyProtection="1">
      <alignment horizontal="center" vertical="center"/>
      <protection locked="0"/>
    </xf>
    <xf numFmtId="176" fontId="3" fillId="0" borderId="58" xfId="0" applyNumberFormat="1" applyFont="1" applyBorder="1" applyAlignment="1" applyProtection="1">
      <alignment horizontal="distributed" vertical="center"/>
    </xf>
    <xf numFmtId="176" fontId="3" fillId="0" borderId="3" xfId="0" applyNumberFormat="1" applyFont="1" applyBorder="1" applyAlignment="1" applyProtection="1">
      <alignment horizontal="distributed" vertical="center"/>
    </xf>
    <xf numFmtId="176" fontId="3" fillId="0" borderId="4" xfId="0" applyNumberFormat="1" applyFont="1" applyBorder="1" applyAlignment="1" applyProtection="1">
      <alignment horizontal="distributed" vertical="center"/>
    </xf>
    <xf numFmtId="176" fontId="3" fillId="0" borderId="3" xfId="0" applyNumberFormat="1" applyFont="1" applyBorder="1" applyAlignment="1" applyProtection="1">
      <alignment horizontal="center" vertical="center"/>
    </xf>
    <xf numFmtId="176" fontId="3" fillId="0" borderId="46" xfId="0" applyNumberFormat="1" applyFont="1" applyBorder="1" applyAlignment="1" applyProtection="1">
      <alignment horizontal="center" vertical="center"/>
    </xf>
    <xf numFmtId="176" fontId="3" fillId="4" borderId="3" xfId="0" applyNumberFormat="1" applyFont="1" applyFill="1" applyBorder="1" applyAlignment="1" applyProtection="1">
      <alignment horizontal="center" vertical="center"/>
      <protection locked="0"/>
    </xf>
    <xf numFmtId="176" fontId="3" fillId="4" borderId="46" xfId="0" applyNumberFormat="1" applyFont="1" applyFill="1" applyBorder="1" applyAlignment="1" applyProtection="1">
      <alignment horizontal="center" vertical="center"/>
      <protection locked="0"/>
    </xf>
    <xf numFmtId="49" fontId="3" fillId="4" borderId="3" xfId="0" applyNumberFormat="1" applyFont="1" applyFill="1" applyBorder="1" applyAlignment="1" applyProtection="1">
      <alignment horizontal="center" vertical="center" shrinkToFit="1"/>
      <protection locked="0"/>
    </xf>
    <xf numFmtId="49" fontId="3" fillId="4" borderId="46" xfId="0" applyNumberFormat="1" applyFont="1" applyFill="1" applyBorder="1" applyAlignment="1" applyProtection="1">
      <alignment horizontal="center" vertical="center" shrinkToFit="1"/>
      <protection locked="0"/>
    </xf>
    <xf numFmtId="176" fontId="3" fillId="0" borderId="64" xfId="0" applyNumberFormat="1" applyFont="1" applyBorder="1" applyAlignment="1" applyProtection="1">
      <alignment horizontal="distributed" vertical="center"/>
    </xf>
    <xf numFmtId="176" fontId="3" fillId="0" borderId="65" xfId="0" applyNumberFormat="1" applyFont="1" applyBorder="1" applyAlignment="1" applyProtection="1">
      <alignment horizontal="distributed" vertical="center"/>
    </xf>
    <xf numFmtId="176" fontId="3" fillId="0" borderId="75" xfId="0" applyNumberFormat="1" applyFont="1" applyBorder="1" applyAlignment="1" applyProtection="1">
      <alignment horizontal="distributed" vertical="center"/>
    </xf>
    <xf numFmtId="49" fontId="3" fillId="4" borderId="65" xfId="0" applyNumberFormat="1" applyFont="1" applyFill="1" applyBorder="1" applyAlignment="1" applyProtection="1">
      <alignment horizontal="center" vertical="center" shrinkToFit="1"/>
      <protection locked="0"/>
    </xf>
    <xf numFmtId="49" fontId="3" fillId="4" borderId="66" xfId="0" applyNumberFormat="1" applyFont="1" applyFill="1" applyBorder="1" applyAlignment="1" applyProtection="1">
      <alignment horizontal="center" vertical="center" shrinkToFit="1"/>
      <protection locked="0"/>
    </xf>
    <xf numFmtId="0" fontId="24" fillId="0" borderId="0" xfId="0" applyFont="1" applyAlignment="1" applyProtection="1">
      <alignment horizontal="center" vertical="center"/>
    </xf>
    <xf numFmtId="0" fontId="3" fillId="0" borderId="4"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13" xfId="0" applyFont="1" applyBorder="1" applyAlignment="1" applyProtection="1">
      <alignment vertical="center" wrapText="1"/>
    </xf>
    <xf numFmtId="0" fontId="3" fillId="0" borderId="16" xfId="0" applyFont="1" applyBorder="1" applyAlignment="1" applyProtection="1">
      <alignment vertical="center"/>
    </xf>
    <xf numFmtId="0" fontId="3" fillId="0" borderId="5"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108" xfId="0" applyFont="1" applyBorder="1" applyAlignment="1" applyProtection="1">
      <alignment horizontal="center" vertical="center" wrapText="1"/>
    </xf>
    <xf numFmtId="0" fontId="3" fillId="0" borderId="136"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3" fillId="0" borderId="28" xfId="0"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3" fillId="0" borderId="13"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3" fillId="0" borderId="13" xfId="0" applyFont="1" applyFill="1" applyBorder="1" applyAlignment="1" applyProtection="1">
      <alignment vertical="center" wrapText="1"/>
    </xf>
    <xf numFmtId="0" fontId="3" fillId="0" borderId="16" xfId="0" applyFont="1" applyFill="1" applyBorder="1" applyAlignment="1" applyProtection="1">
      <alignment vertical="center"/>
    </xf>
    <xf numFmtId="0" fontId="34" fillId="0" borderId="0" xfId="2" applyFont="1" applyFill="1" applyAlignment="1" applyProtection="1">
      <alignment horizontal="center" vertical="center"/>
    </xf>
    <xf numFmtId="0" fontId="21" fillId="0" borderId="0" xfId="2" applyFont="1" applyFill="1" applyBorder="1" applyAlignment="1" applyProtection="1">
      <alignment horizontal="center" vertical="center" shrinkToFit="1"/>
    </xf>
    <xf numFmtId="0" fontId="21" fillId="0" borderId="62" xfId="2" applyFont="1" applyBorder="1" applyAlignment="1" applyProtection="1">
      <alignment horizontal="distributed" vertical="center"/>
    </xf>
    <xf numFmtId="0" fontId="21" fillId="0" borderId="63" xfId="2" applyFont="1" applyBorder="1" applyAlignment="1" applyProtection="1">
      <alignment horizontal="distributed" vertical="center"/>
    </xf>
    <xf numFmtId="0" fontId="21" fillId="0" borderId="58" xfId="2" applyFont="1" applyBorder="1" applyAlignment="1" applyProtection="1">
      <alignment horizontal="distributed" vertical="center"/>
    </xf>
    <xf numFmtId="0" fontId="21" fillId="0" borderId="3" xfId="2" applyFont="1" applyBorder="1" applyAlignment="1" applyProtection="1">
      <alignment horizontal="distributed" vertical="center"/>
    </xf>
    <xf numFmtId="49" fontId="16" fillId="7" borderId="3" xfId="2" applyNumberFormat="1" applyFont="1" applyFill="1" applyBorder="1" applyAlignment="1" applyProtection="1">
      <alignment horizontal="center" vertical="center" shrinkToFit="1"/>
    </xf>
    <xf numFmtId="0" fontId="16" fillId="7" borderId="3" xfId="2" applyFont="1" applyFill="1" applyBorder="1" applyAlignment="1" applyProtection="1">
      <alignment horizontal="center" vertical="center" shrinkToFit="1"/>
    </xf>
    <xf numFmtId="0" fontId="16" fillId="7" borderId="46" xfId="2" applyFont="1" applyFill="1" applyBorder="1" applyAlignment="1" applyProtection="1">
      <alignment horizontal="center" vertical="center" shrinkToFit="1"/>
    </xf>
    <xf numFmtId="49" fontId="16" fillId="0" borderId="69" xfId="2" applyNumberFormat="1" applyFont="1" applyBorder="1" applyAlignment="1" applyProtection="1">
      <alignment horizontal="right" vertical="center"/>
    </xf>
    <xf numFmtId="0" fontId="15" fillId="0" borderId="67" xfId="2" applyBorder="1" applyAlignment="1" applyProtection="1">
      <alignment vertical="center"/>
    </xf>
    <xf numFmtId="0" fontId="15" fillId="0" borderId="68" xfId="2" applyBorder="1" applyAlignment="1" applyProtection="1">
      <alignment vertical="center"/>
    </xf>
    <xf numFmtId="0" fontId="22" fillId="0" borderId="45" xfId="2" applyFont="1" applyBorder="1" applyAlignment="1" applyProtection="1">
      <alignment vertical="center" wrapText="1"/>
    </xf>
    <xf numFmtId="0" fontId="15" fillId="0" borderId="45" xfId="2" applyBorder="1" applyAlignment="1" applyProtection="1">
      <alignment vertical="center" wrapText="1"/>
    </xf>
    <xf numFmtId="0" fontId="15" fillId="0" borderId="69" xfId="2" applyBorder="1" applyAlignment="1" applyProtection="1">
      <alignment vertical="center" wrapText="1"/>
    </xf>
    <xf numFmtId="0" fontId="21" fillId="6" borderId="76" xfId="2" applyFont="1" applyFill="1" applyBorder="1" applyAlignment="1" applyProtection="1">
      <alignment horizontal="center" vertical="center"/>
      <protection locked="0"/>
    </xf>
    <xf numFmtId="0" fontId="21" fillId="6" borderId="77" xfId="2" applyFont="1" applyFill="1" applyBorder="1" applyAlignment="1" applyProtection="1">
      <alignment horizontal="center" vertical="center"/>
      <protection locked="0"/>
    </xf>
    <xf numFmtId="0" fontId="21" fillId="6" borderId="78" xfId="2" applyFont="1" applyFill="1" applyBorder="1" applyAlignment="1" applyProtection="1">
      <alignment horizontal="center" vertical="center"/>
      <protection locked="0"/>
    </xf>
    <xf numFmtId="0" fontId="21" fillId="6" borderId="79" xfId="2" applyFont="1" applyFill="1" applyBorder="1" applyAlignment="1" applyProtection="1">
      <alignment horizontal="center" vertical="center"/>
      <protection locked="0"/>
    </xf>
    <xf numFmtId="0" fontId="21" fillId="6" borderId="80" xfId="2" applyFont="1" applyFill="1" applyBorder="1" applyAlignment="1" applyProtection="1">
      <alignment horizontal="center" vertical="center"/>
      <protection locked="0"/>
    </xf>
    <xf numFmtId="0" fontId="21" fillId="6" borderId="81" xfId="2" applyFont="1" applyFill="1" applyBorder="1" applyAlignment="1" applyProtection="1">
      <alignment horizontal="center" vertical="center"/>
      <protection locked="0"/>
    </xf>
    <xf numFmtId="0" fontId="21" fillId="0" borderId="64" xfId="2" applyFont="1" applyBorder="1" applyAlignment="1" applyProtection="1">
      <alignment horizontal="distributed" vertical="center"/>
    </xf>
    <xf numFmtId="0" fontId="21" fillId="0" borderId="65" xfId="2" applyFont="1" applyBorder="1" applyAlignment="1" applyProtection="1">
      <alignment horizontal="distributed" vertical="center"/>
    </xf>
    <xf numFmtId="49" fontId="16" fillId="7" borderId="65" xfId="2" applyNumberFormat="1" applyFont="1" applyFill="1" applyBorder="1" applyAlignment="1" applyProtection="1">
      <alignment horizontal="center" vertical="center" shrinkToFit="1"/>
    </xf>
    <xf numFmtId="0" fontId="16" fillId="7" borderId="65" xfId="2" applyFont="1" applyFill="1" applyBorder="1" applyAlignment="1" applyProtection="1">
      <alignment horizontal="center" vertical="center" shrinkToFit="1"/>
    </xf>
    <xf numFmtId="0" fontId="16" fillId="7" borderId="66" xfId="2" applyFont="1" applyFill="1" applyBorder="1" applyAlignment="1" applyProtection="1">
      <alignment horizontal="center" vertical="center" shrinkToFit="1"/>
    </xf>
    <xf numFmtId="0" fontId="16" fillId="0" borderId="44" xfId="2" applyFont="1" applyBorder="1" applyAlignment="1" applyProtection="1">
      <alignment vertical="center"/>
    </xf>
    <xf numFmtId="0" fontId="15" fillId="0" borderId="45" xfId="2" applyBorder="1" applyAlignment="1" applyProtection="1">
      <alignment vertical="center"/>
    </xf>
    <xf numFmtId="0" fontId="15" fillId="0" borderId="49" xfId="2" applyBorder="1" applyAlignment="1" applyProtection="1">
      <alignment vertical="center"/>
    </xf>
    <xf numFmtId="0" fontId="21" fillId="6" borderId="82" xfId="2" applyFont="1" applyFill="1" applyBorder="1" applyAlignment="1" applyProtection="1">
      <alignment horizontal="center" vertical="center"/>
      <protection locked="0"/>
    </xf>
    <xf numFmtId="0" fontId="21" fillId="6" borderId="83" xfId="2" applyFont="1" applyFill="1" applyBorder="1" applyAlignment="1" applyProtection="1">
      <alignment horizontal="center" vertical="center"/>
      <protection locked="0"/>
    </xf>
    <xf numFmtId="0" fontId="21" fillId="6" borderId="84" xfId="2" applyFont="1" applyFill="1" applyBorder="1" applyAlignment="1" applyProtection="1">
      <alignment horizontal="center" vertical="center"/>
      <protection locked="0"/>
    </xf>
    <xf numFmtId="0" fontId="16" fillId="7" borderId="82" xfId="0" applyFont="1" applyFill="1" applyBorder="1" applyAlignment="1" applyProtection="1">
      <alignment horizontal="center" vertical="center"/>
    </xf>
    <xf numFmtId="0" fontId="16" fillId="7" borderId="83" xfId="0" applyFont="1" applyFill="1" applyBorder="1" applyAlignment="1" applyProtection="1">
      <alignment horizontal="center" vertical="center"/>
    </xf>
    <xf numFmtId="0" fontId="16" fillId="0" borderId="74" xfId="2" applyFont="1" applyFill="1" applyBorder="1" applyAlignment="1" applyProtection="1">
      <alignment horizontal="center" vertical="center" shrinkToFit="1"/>
    </xf>
    <xf numFmtId="0" fontId="16" fillId="0" borderId="19" xfId="2" applyFont="1" applyFill="1" applyBorder="1" applyAlignment="1" applyProtection="1">
      <alignment horizontal="center" vertical="center" shrinkToFit="1"/>
    </xf>
    <xf numFmtId="0" fontId="16" fillId="0" borderId="73" xfId="2" applyFont="1" applyFill="1" applyBorder="1" applyAlignment="1" applyProtection="1">
      <alignment horizontal="center" vertical="center" shrinkToFit="1"/>
    </xf>
    <xf numFmtId="49" fontId="16" fillId="7" borderId="74" xfId="2" applyNumberFormat="1" applyFont="1" applyFill="1" applyBorder="1" applyAlignment="1" applyProtection="1">
      <alignment horizontal="center" vertical="center" shrinkToFit="1"/>
    </xf>
    <xf numFmtId="0" fontId="16" fillId="7" borderId="74" xfId="2" applyFont="1" applyFill="1" applyBorder="1" applyAlignment="1" applyProtection="1">
      <alignment horizontal="center" vertical="center" shrinkToFit="1"/>
    </xf>
    <xf numFmtId="176" fontId="21" fillId="7" borderId="4" xfId="2" applyNumberFormat="1" applyFont="1" applyFill="1" applyBorder="1" applyAlignment="1" applyProtection="1">
      <alignment horizontal="center" vertical="center"/>
    </xf>
    <xf numFmtId="176" fontId="21" fillId="7" borderId="13" xfId="2" applyNumberFormat="1" applyFont="1" applyFill="1" applyBorder="1" applyAlignment="1" applyProtection="1">
      <alignment horizontal="center" vertical="center"/>
    </xf>
    <xf numFmtId="176" fontId="21" fillId="7" borderId="16" xfId="2" applyNumberFormat="1" applyFont="1" applyFill="1" applyBorder="1" applyAlignment="1" applyProtection="1">
      <alignment horizontal="center" vertical="center"/>
    </xf>
  </cellXfs>
  <cellStyles count="5">
    <cellStyle name="桁区切り" xfId="1" builtinId="6"/>
    <cellStyle name="桁区切り 2" xfId="3"/>
    <cellStyle name="標準" xfId="0" builtinId="0"/>
    <cellStyle name="標準 2" xfId="2"/>
    <cellStyle name="標準 8" xfId="4"/>
  </cellStyles>
  <dxfs count="1">
    <dxf>
      <fill>
        <patternFill>
          <bgColor theme="1" tint="0.34998626667073579"/>
        </patternFill>
      </fill>
    </dxf>
  </dxfs>
  <tableStyles count="0" defaultTableStyle="TableStyleMedium2" defaultPivotStyle="PivotStyleLight16"/>
  <colors>
    <mruColors>
      <color rgb="FF99FFCC"/>
      <color rgb="FFA0FF21"/>
      <color rgb="FF99FF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9</xdr:col>
      <xdr:colOff>278865</xdr:colOff>
      <xdr:row>23</xdr:row>
      <xdr:rowOff>42585</xdr:rowOff>
    </xdr:from>
    <xdr:to>
      <xdr:col>10</xdr:col>
      <xdr:colOff>206565</xdr:colOff>
      <xdr:row>24</xdr:row>
      <xdr:rowOff>190500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4698465"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38</xdr:row>
      <xdr:rowOff>161924</xdr:rowOff>
    </xdr:from>
    <xdr:to>
      <xdr:col>10</xdr:col>
      <xdr:colOff>245305</xdr:colOff>
      <xdr:row>39</xdr:row>
      <xdr:rowOff>180094</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4718155"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35</xdr:row>
      <xdr:rowOff>189136</xdr:rowOff>
    </xdr:from>
    <xdr:to>
      <xdr:col>15</xdr:col>
      <xdr:colOff>304799</xdr:colOff>
      <xdr:row>38</xdr:row>
      <xdr:rowOff>107911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053318" y="8113936"/>
          <a:ext cx="5700031" cy="576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editAs="oneCell">
    <xdr:from>
      <xdr:col>18</xdr:col>
      <xdr:colOff>0</xdr:colOff>
      <xdr:row>3</xdr:row>
      <xdr:rowOff>0</xdr:rowOff>
    </xdr:from>
    <xdr:to>
      <xdr:col>25</xdr:col>
      <xdr:colOff>616612</xdr:colOff>
      <xdr:row>8</xdr:row>
      <xdr:rowOff>165779</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9200029" y="963706"/>
          <a:ext cx="5401524" cy="1286367"/>
        </a:xfrm>
        <a:prstGeom prst="rect">
          <a:avLst/>
        </a:prstGeom>
        <a:solidFill>
          <a:schemeClr val="lt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23</xdr:row>
      <xdr:rowOff>42585</xdr:rowOff>
    </xdr:from>
    <xdr:to>
      <xdr:col>10</xdr:col>
      <xdr:colOff>206565</xdr:colOff>
      <xdr:row>24</xdr:row>
      <xdr:rowOff>190500</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a:off x="4698465" y="54623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38</xdr:row>
      <xdr:rowOff>161924</xdr:rowOff>
    </xdr:from>
    <xdr:to>
      <xdr:col>10</xdr:col>
      <xdr:colOff>245305</xdr:colOff>
      <xdr:row>39</xdr:row>
      <xdr:rowOff>180094</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4718155" y="908684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35</xdr:row>
      <xdr:rowOff>189136</xdr:rowOff>
    </xdr:from>
    <xdr:to>
      <xdr:col>15</xdr:col>
      <xdr:colOff>304799</xdr:colOff>
      <xdr:row>38</xdr:row>
      <xdr:rowOff>107911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53318" y="8456836"/>
          <a:ext cx="5700031" cy="576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editAs="oneCell">
    <xdr:from>
      <xdr:col>18</xdr:col>
      <xdr:colOff>0</xdr:colOff>
      <xdr:row>3</xdr:row>
      <xdr:rowOff>0</xdr:rowOff>
    </xdr:from>
    <xdr:to>
      <xdr:col>25</xdr:col>
      <xdr:colOff>616612</xdr:colOff>
      <xdr:row>8</xdr:row>
      <xdr:rowOff>165779</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8953500" y="971550"/>
          <a:ext cx="5417212" cy="1308779"/>
        </a:xfrm>
        <a:prstGeom prst="rect">
          <a:avLst/>
        </a:prstGeom>
        <a:solidFill>
          <a:schemeClr val="lt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3</xdr:row>
      <xdr:rowOff>0</xdr:rowOff>
    </xdr:from>
    <xdr:to>
      <xdr:col>18</xdr:col>
      <xdr:colOff>161616</xdr:colOff>
      <xdr:row>6</xdr:row>
      <xdr:rowOff>61671</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9603441" y="717176"/>
          <a:ext cx="2895851" cy="9693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36</xdr:col>
      <xdr:colOff>0</xdr:colOff>
      <xdr:row>3</xdr:row>
      <xdr:rowOff>0</xdr:rowOff>
    </xdr:from>
    <xdr:to>
      <xdr:col>49</xdr:col>
      <xdr:colOff>60763</xdr:colOff>
      <xdr:row>7</xdr:row>
      <xdr:rowOff>72878</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7877735" y="605118"/>
          <a:ext cx="2895851" cy="969348"/>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tabSelected="1" view="pageBreakPreview" zoomScale="85" zoomScaleNormal="100" zoomScaleSheetLayoutView="85" workbookViewId="0">
      <selection activeCell="E13" sqref="E13"/>
    </sheetView>
  </sheetViews>
  <sheetFormatPr defaultColWidth="9" defaultRowHeight="18.75" x14ac:dyDescent="0.4"/>
  <cols>
    <col min="1" max="1" width="2.25" style="39" customWidth="1"/>
    <col min="2" max="2" width="1.625" style="39" customWidth="1"/>
    <col min="3" max="3" width="14.125" style="39" customWidth="1"/>
    <col min="4" max="4" width="6.875" style="39" customWidth="1"/>
    <col min="5" max="16" width="6.625" style="39" customWidth="1"/>
    <col min="17" max="17" width="7.5" style="39" customWidth="1"/>
    <col min="18" max="18" width="5.625" style="39" customWidth="1"/>
    <col min="19" max="16384" width="9" style="39"/>
  </cols>
  <sheetData>
    <row r="1" spans="1:17" ht="40.5" customHeight="1" x14ac:dyDescent="0.4">
      <c r="A1" s="342" t="s">
        <v>69</v>
      </c>
      <c r="B1" s="342"/>
      <c r="C1" s="342"/>
      <c r="D1" s="342"/>
      <c r="E1" s="342"/>
      <c r="F1" s="342"/>
      <c r="G1" s="342"/>
      <c r="H1" s="342"/>
      <c r="I1" s="342"/>
      <c r="J1" s="342"/>
      <c r="K1" s="342"/>
      <c r="L1" s="342"/>
      <c r="M1" s="342"/>
      <c r="N1" s="342"/>
      <c r="O1" s="342"/>
      <c r="P1" s="342"/>
      <c r="Q1" s="342"/>
    </row>
    <row r="2" spans="1:17" ht="18" customHeight="1" thickBot="1" x14ac:dyDescent="0.45">
      <c r="A2" s="134"/>
      <c r="B2" s="135" t="s">
        <v>148</v>
      </c>
      <c r="C2" s="136"/>
      <c r="D2" s="134"/>
      <c r="E2" s="134"/>
      <c r="F2" s="134"/>
      <c r="G2" s="134"/>
      <c r="H2" s="134"/>
      <c r="I2" s="134"/>
      <c r="J2" s="134"/>
      <c r="K2" s="134"/>
      <c r="L2" s="134"/>
      <c r="M2" s="134"/>
      <c r="N2" s="134"/>
      <c r="O2" s="134"/>
      <c r="P2" s="134"/>
      <c r="Q2" s="134"/>
    </row>
    <row r="3" spans="1:17" ht="18" customHeight="1" thickBot="1" x14ac:dyDescent="0.45">
      <c r="A3" s="134"/>
      <c r="B3" s="136"/>
      <c r="C3" s="136"/>
      <c r="D3" s="134"/>
      <c r="E3" s="134"/>
      <c r="F3" s="134"/>
      <c r="G3" s="134"/>
      <c r="H3" s="343" t="s">
        <v>70</v>
      </c>
      <c r="I3" s="344"/>
      <c r="J3" s="344"/>
      <c r="K3" s="344"/>
      <c r="L3" s="345"/>
      <c r="M3" s="346">
        <f>②加算Ⅲ算定対象人数計算表!I5</f>
        <v>0</v>
      </c>
      <c r="N3" s="347"/>
      <c r="O3" s="347"/>
      <c r="P3" s="347"/>
      <c r="Q3" s="348"/>
    </row>
    <row r="4" spans="1:17" ht="18" customHeight="1" x14ac:dyDescent="0.4">
      <c r="A4" s="134"/>
      <c r="B4" s="136"/>
      <c r="C4" s="136"/>
      <c r="D4" s="134"/>
      <c r="E4" s="134"/>
      <c r="F4" s="134"/>
      <c r="G4" s="134"/>
      <c r="H4" s="137"/>
      <c r="I4" s="137"/>
      <c r="J4" s="137"/>
      <c r="K4" s="137"/>
      <c r="L4" s="137"/>
      <c r="M4" s="137"/>
      <c r="N4" s="137"/>
      <c r="O4" s="137"/>
      <c r="P4" s="137"/>
      <c r="Q4" s="137"/>
    </row>
    <row r="5" spans="1:17" ht="18" customHeight="1" x14ac:dyDescent="0.4">
      <c r="A5" s="134" t="s">
        <v>89</v>
      </c>
      <c r="B5" s="134" t="s">
        <v>71</v>
      </c>
      <c r="C5" s="134"/>
      <c r="D5" s="134"/>
      <c r="E5" s="134"/>
      <c r="F5" s="134"/>
      <c r="G5" s="134"/>
      <c r="H5" s="137"/>
      <c r="I5" s="137"/>
      <c r="J5" s="137"/>
      <c r="K5" s="137"/>
      <c r="L5" s="137"/>
      <c r="M5" s="137"/>
      <c r="N5" s="137"/>
      <c r="O5" s="137"/>
      <c r="P5" s="137"/>
      <c r="Q5" s="137"/>
    </row>
    <row r="6" spans="1:17" ht="18" customHeight="1" x14ac:dyDescent="0.4">
      <c r="A6" s="134" t="s">
        <v>89</v>
      </c>
      <c r="B6" s="134" t="s">
        <v>91</v>
      </c>
      <c r="C6" s="138"/>
      <c r="D6" s="134"/>
      <c r="E6" s="134"/>
      <c r="F6" s="134"/>
      <c r="G6" s="134"/>
      <c r="H6" s="137"/>
      <c r="I6" s="137"/>
      <c r="J6" s="137"/>
      <c r="K6" s="137"/>
      <c r="L6" s="137"/>
      <c r="M6" s="137"/>
      <c r="N6" s="137"/>
      <c r="O6" s="137"/>
      <c r="P6" s="137"/>
      <c r="Q6" s="137"/>
    </row>
    <row r="7" spans="1:17" ht="18" customHeight="1" x14ac:dyDescent="0.4">
      <c r="A7" s="134" t="s">
        <v>89</v>
      </c>
      <c r="B7" s="358" t="s">
        <v>90</v>
      </c>
      <c r="C7" s="358"/>
      <c r="D7" s="358"/>
      <c r="E7" s="358"/>
      <c r="F7" s="358"/>
      <c r="G7" s="358"/>
      <c r="H7" s="358"/>
      <c r="I7" s="358"/>
      <c r="J7" s="358"/>
      <c r="K7" s="358"/>
      <c r="L7" s="358"/>
      <c r="M7" s="358"/>
      <c r="N7" s="358"/>
      <c r="O7" s="358"/>
      <c r="P7" s="358"/>
      <c r="Q7" s="358"/>
    </row>
    <row r="8" spans="1:17" ht="18" customHeight="1" x14ac:dyDescent="0.4">
      <c r="A8" s="134"/>
      <c r="B8" s="358"/>
      <c r="C8" s="358"/>
      <c r="D8" s="358"/>
      <c r="E8" s="358"/>
      <c r="F8" s="358"/>
      <c r="G8" s="358"/>
      <c r="H8" s="358"/>
      <c r="I8" s="358"/>
      <c r="J8" s="358"/>
      <c r="K8" s="358"/>
      <c r="L8" s="358"/>
      <c r="M8" s="358"/>
      <c r="N8" s="358"/>
      <c r="O8" s="358"/>
      <c r="P8" s="358"/>
      <c r="Q8" s="358"/>
    </row>
    <row r="9" spans="1:17" ht="18" customHeight="1" x14ac:dyDescent="0.4">
      <c r="A9" s="134"/>
      <c r="B9" s="138"/>
      <c r="C9" s="138"/>
      <c r="D9" s="134"/>
      <c r="E9" s="134"/>
      <c r="F9" s="134"/>
      <c r="G9" s="134"/>
      <c r="H9" s="137"/>
      <c r="I9" s="137"/>
      <c r="J9" s="137"/>
      <c r="K9" s="137"/>
      <c r="L9" s="137"/>
      <c r="M9" s="137"/>
      <c r="N9" s="137"/>
      <c r="O9" s="137"/>
      <c r="P9" s="137"/>
      <c r="Q9" s="137"/>
    </row>
    <row r="10" spans="1:17" ht="18" customHeight="1" thickBot="1" x14ac:dyDescent="0.45">
      <c r="A10" s="139" t="s">
        <v>72</v>
      </c>
      <c r="B10" s="134"/>
      <c r="C10" s="134"/>
      <c r="D10" s="134"/>
      <c r="E10" s="134"/>
      <c r="F10" s="134"/>
      <c r="G10" s="134"/>
      <c r="H10" s="134"/>
      <c r="I10" s="134"/>
      <c r="J10" s="134"/>
      <c r="K10" s="134"/>
      <c r="L10" s="134"/>
      <c r="M10" s="134"/>
      <c r="N10" s="134"/>
      <c r="O10" s="134"/>
      <c r="P10" s="134"/>
      <c r="Q10" s="134"/>
    </row>
    <row r="11" spans="1:17" ht="17.25" customHeight="1" x14ac:dyDescent="0.4">
      <c r="A11" s="134"/>
      <c r="B11" s="349" t="s">
        <v>73</v>
      </c>
      <c r="C11" s="350"/>
      <c r="D11" s="350"/>
      <c r="E11" s="140">
        <v>4</v>
      </c>
      <c r="F11" s="141">
        <v>5</v>
      </c>
      <c r="G11" s="141">
        <v>6</v>
      </c>
      <c r="H11" s="141">
        <v>7</v>
      </c>
      <c r="I11" s="141">
        <v>8</v>
      </c>
      <c r="J11" s="141">
        <v>9</v>
      </c>
      <c r="K11" s="141">
        <v>10</v>
      </c>
      <c r="L11" s="141">
        <v>11</v>
      </c>
      <c r="M11" s="141">
        <v>12</v>
      </c>
      <c r="N11" s="141">
        <v>1</v>
      </c>
      <c r="O11" s="141">
        <v>2</v>
      </c>
      <c r="P11" s="142">
        <v>3</v>
      </c>
      <c r="Q11" s="353" t="s">
        <v>74</v>
      </c>
    </row>
    <row r="12" spans="1:17" ht="17.25" customHeight="1" x14ac:dyDescent="0.4">
      <c r="A12" s="134"/>
      <c r="B12" s="351"/>
      <c r="C12" s="352"/>
      <c r="D12" s="352"/>
      <c r="E12" s="355" t="s">
        <v>75</v>
      </c>
      <c r="F12" s="356"/>
      <c r="G12" s="356"/>
      <c r="H12" s="356"/>
      <c r="I12" s="356"/>
      <c r="J12" s="356"/>
      <c r="K12" s="356"/>
      <c r="L12" s="356"/>
      <c r="M12" s="356"/>
      <c r="N12" s="356"/>
      <c r="O12" s="356"/>
      <c r="P12" s="357"/>
      <c r="Q12" s="354"/>
    </row>
    <row r="13" spans="1:17" ht="17.25" customHeight="1" x14ac:dyDescent="0.4">
      <c r="A13" s="134"/>
      <c r="B13" s="338" t="s">
        <v>76</v>
      </c>
      <c r="C13" s="359"/>
      <c r="D13" s="143" t="s">
        <v>77</v>
      </c>
      <c r="E13" s="40"/>
      <c r="F13" s="41"/>
      <c r="G13" s="41"/>
      <c r="H13" s="41"/>
      <c r="I13" s="41"/>
      <c r="J13" s="41"/>
      <c r="K13" s="41"/>
      <c r="L13" s="41"/>
      <c r="M13" s="41"/>
      <c r="N13" s="41"/>
      <c r="O13" s="41"/>
      <c r="P13" s="42"/>
      <c r="Q13" s="55">
        <f>ROUND(SUM(E13:P13)/12,0)</f>
        <v>0</v>
      </c>
    </row>
    <row r="14" spans="1:17" ht="17.25" customHeight="1" x14ac:dyDescent="0.4">
      <c r="A14" s="134"/>
      <c r="B14" s="360"/>
      <c r="C14" s="361"/>
      <c r="D14" s="144" t="s">
        <v>78</v>
      </c>
      <c r="E14" s="151"/>
      <c r="F14" s="51" t="str">
        <f>IFERROR(F13/$E$13,"")</f>
        <v/>
      </c>
      <c r="G14" s="51" t="str">
        <f t="shared" ref="G14:P14" si="0">IFERROR(G13/$E$13,"")</f>
        <v/>
      </c>
      <c r="H14" s="51" t="str">
        <f t="shared" si="0"/>
        <v/>
      </c>
      <c r="I14" s="51" t="str">
        <f t="shared" si="0"/>
        <v/>
      </c>
      <c r="J14" s="51" t="str">
        <f t="shared" si="0"/>
        <v/>
      </c>
      <c r="K14" s="51" t="str">
        <f t="shared" si="0"/>
        <v/>
      </c>
      <c r="L14" s="51" t="str">
        <f t="shared" si="0"/>
        <v/>
      </c>
      <c r="M14" s="51" t="str">
        <f t="shared" si="0"/>
        <v/>
      </c>
      <c r="N14" s="51" t="str">
        <f t="shared" si="0"/>
        <v/>
      </c>
      <c r="O14" s="51" t="str">
        <f t="shared" si="0"/>
        <v/>
      </c>
      <c r="P14" s="52" t="str">
        <f t="shared" si="0"/>
        <v/>
      </c>
      <c r="Q14" s="147" t="s">
        <v>79</v>
      </c>
    </row>
    <row r="15" spans="1:17" ht="17.25" customHeight="1" x14ac:dyDescent="0.4">
      <c r="A15" s="134"/>
      <c r="B15" s="334" t="s">
        <v>80</v>
      </c>
      <c r="C15" s="335"/>
      <c r="D15" s="143" t="s">
        <v>77</v>
      </c>
      <c r="E15" s="40"/>
      <c r="F15" s="41"/>
      <c r="G15" s="41"/>
      <c r="H15" s="41"/>
      <c r="I15" s="41"/>
      <c r="J15" s="41"/>
      <c r="K15" s="41"/>
      <c r="L15" s="41"/>
      <c r="M15" s="41"/>
      <c r="N15" s="41"/>
      <c r="O15" s="41"/>
      <c r="P15" s="42"/>
      <c r="Q15" s="55">
        <f>ROUND(SUM(E15:P15)/12,0)</f>
        <v>0</v>
      </c>
    </row>
    <row r="16" spans="1:17" ht="17.25" customHeight="1" x14ac:dyDescent="0.4">
      <c r="A16" s="134"/>
      <c r="B16" s="334"/>
      <c r="C16" s="335"/>
      <c r="D16" s="144" t="s">
        <v>78</v>
      </c>
      <c r="E16" s="151"/>
      <c r="F16" s="51" t="str">
        <f>IFERROR(F15/$E$15,"")</f>
        <v/>
      </c>
      <c r="G16" s="51" t="str">
        <f t="shared" ref="G16:P16" si="1">IFERROR(G15/$E$15,"")</f>
        <v/>
      </c>
      <c r="H16" s="51" t="str">
        <f t="shared" si="1"/>
        <v/>
      </c>
      <c r="I16" s="51" t="str">
        <f t="shared" si="1"/>
        <v/>
      </c>
      <c r="J16" s="51" t="str">
        <f t="shared" si="1"/>
        <v/>
      </c>
      <c r="K16" s="51" t="str">
        <f t="shared" si="1"/>
        <v/>
      </c>
      <c r="L16" s="51" t="str">
        <f t="shared" si="1"/>
        <v/>
      </c>
      <c r="M16" s="51" t="str">
        <f t="shared" si="1"/>
        <v/>
      </c>
      <c r="N16" s="51" t="str">
        <f t="shared" si="1"/>
        <v/>
      </c>
      <c r="O16" s="51" t="str">
        <f t="shared" si="1"/>
        <v/>
      </c>
      <c r="P16" s="52" t="str">
        <f t="shared" si="1"/>
        <v/>
      </c>
      <c r="Q16" s="147"/>
    </row>
    <row r="17" spans="1:17" ht="17.25" customHeight="1" x14ac:dyDescent="0.4">
      <c r="A17" s="134"/>
      <c r="B17" s="362"/>
      <c r="C17" s="364" t="s">
        <v>87</v>
      </c>
      <c r="D17" s="143" t="s">
        <v>77</v>
      </c>
      <c r="E17" s="40"/>
      <c r="F17" s="41"/>
      <c r="G17" s="41"/>
      <c r="H17" s="41"/>
      <c r="I17" s="41"/>
      <c r="J17" s="41"/>
      <c r="K17" s="41"/>
      <c r="L17" s="41"/>
      <c r="M17" s="41"/>
      <c r="N17" s="41"/>
      <c r="O17" s="41"/>
      <c r="P17" s="42"/>
      <c r="Q17" s="55">
        <f>ROUND(SUM(E17:P17)/12,0)</f>
        <v>0</v>
      </c>
    </row>
    <row r="18" spans="1:17" ht="17.25" customHeight="1" x14ac:dyDescent="0.4">
      <c r="A18" s="134"/>
      <c r="B18" s="363"/>
      <c r="C18" s="365"/>
      <c r="D18" s="144" t="s">
        <v>78</v>
      </c>
      <c r="E18" s="151"/>
      <c r="F18" s="51" t="str">
        <f>IFERROR(F17/$E$17,"")</f>
        <v/>
      </c>
      <c r="G18" s="51" t="str">
        <f t="shared" ref="G18:P18" si="2">IFERROR(G17/$E$17,"")</f>
        <v/>
      </c>
      <c r="H18" s="51" t="str">
        <f t="shared" si="2"/>
        <v/>
      </c>
      <c r="I18" s="51" t="str">
        <f t="shared" si="2"/>
        <v/>
      </c>
      <c r="J18" s="51" t="str">
        <f t="shared" si="2"/>
        <v/>
      </c>
      <c r="K18" s="51" t="str">
        <f t="shared" si="2"/>
        <v/>
      </c>
      <c r="L18" s="51" t="str">
        <f t="shared" si="2"/>
        <v/>
      </c>
      <c r="M18" s="51" t="str">
        <f t="shared" si="2"/>
        <v/>
      </c>
      <c r="N18" s="51" t="str">
        <f t="shared" si="2"/>
        <v/>
      </c>
      <c r="O18" s="51" t="str">
        <f t="shared" si="2"/>
        <v/>
      </c>
      <c r="P18" s="52" t="str">
        <f t="shared" si="2"/>
        <v/>
      </c>
      <c r="Q18" s="147"/>
    </row>
    <row r="19" spans="1:17" ht="17.25" customHeight="1" x14ac:dyDescent="0.4">
      <c r="A19" s="134"/>
      <c r="B19" s="338" t="s">
        <v>5</v>
      </c>
      <c r="C19" s="359"/>
      <c r="D19" s="143" t="s">
        <v>77</v>
      </c>
      <c r="E19" s="40"/>
      <c r="F19" s="41"/>
      <c r="G19" s="41"/>
      <c r="H19" s="41"/>
      <c r="I19" s="41"/>
      <c r="J19" s="41"/>
      <c r="K19" s="41"/>
      <c r="L19" s="41"/>
      <c r="M19" s="41"/>
      <c r="N19" s="41"/>
      <c r="O19" s="41"/>
      <c r="P19" s="42"/>
      <c r="Q19" s="55">
        <f>ROUND(SUM(E19:P19)/12,0)</f>
        <v>0</v>
      </c>
    </row>
    <row r="20" spans="1:17" ht="17.25" customHeight="1" x14ac:dyDescent="0.4">
      <c r="A20" s="134"/>
      <c r="B20" s="360"/>
      <c r="C20" s="366"/>
      <c r="D20" s="144" t="s">
        <v>78</v>
      </c>
      <c r="E20" s="151"/>
      <c r="F20" s="51" t="str">
        <f>IFERROR(F19/$E$19,"")</f>
        <v/>
      </c>
      <c r="G20" s="51" t="str">
        <f t="shared" ref="G20:P20" si="3">IFERROR(G19/$E$19,"")</f>
        <v/>
      </c>
      <c r="H20" s="51" t="str">
        <f t="shared" si="3"/>
        <v/>
      </c>
      <c r="I20" s="51" t="str">
        <f t="shared" si="3"/>
        <v/>
      </c>
      <c r="J20" s="51" t="str">
        <f t="shared" si="3"/>
        <v/>
      </c>
      <c r="K20" s="51" t="str">
        <f t="shared" si="3"/>
        <v/>
      </c>
      <c r="L20" s="51" t="str">
        <f t="shared" si="3"/>
        <v/>
      </c>
      <c r="M20" s="51" t="str">
        <f t="shared" si="3"/>
        <v/>
      </c>
      <c r="N20" s="51" t="str">
        <f t="shared" si="3"/>
        <v/>
      </c>
      <c r="O20" s="51" t="str">
        <f t="shared" si="3"/>
        <v/>
      </c>
      <c r="P20" s="52" t="str">
        <f t="shared" si="3"/>
        <v/>
      </c>
      <c r="Q20" s="147"/>
    </row>
    <row r="21" spans="1:17" ht="17.25" customHeight="1" x14ac:dyDescent="0.4">
      <c r="A21" s="134"/>
      <c r="B21" s="338" t="s">
        <v>6</v>
      </c>
      <c r="C21" s="339"/>
      <c r="D21" s="143" t="s">
        <v>77</v>
      </c>
      <c r="E21" s="40"/>
      <c r="F21" s="41"/>
      <c r="G21" s="41"/>
      <c r="H21" s="41"/>
      <c r="I21" s="41"/>
      <c r="J21" s="41"/>
      <c r="K21" s="41"/>
      <c r="L21" s="41"/>
      <c r="M21" s="41"/>
      <c r="N21" s="41"/>
      <c r="O21" s="41"/>
      <c r="P21" s="42"/>
      <c r="Q21" s="55">
        <f>ROUND(SUM(E21:P21)/12,0)</f>
        <v>0</v>
      </c>
    </row>
    <row r="22" spans="1:17" ht="17.25" customHeight="1" thickBot="1" x14ac:dyDescent="0.45">
      <c r="A22" s="134"/>
      <c r="B22" s="340"/>
      <c r="C22" s="341"/>
      <c r="D22" s="145" t="s">
        <v>78</v>
      </c>
      <c r="E22" s="152"/>
      <c r="F22" s="53" t="str">
        <f>IFERROR(F21/$E$21,"")</f>
        <v/>
      </c>
      <c r="G22" s="53" t="str">
        <f t="shared" ref="G22:P22" si="4">IFERROR(G21/$E$21,"")</f>
        <v/>
      </c>
      <c r="H22" s="53" t="str">
        <f t="shared" si="4"/>
        <v/>
      </c>
      <c r="I22" s="53" t="str">
        <f t="shared" si="4"/>
        <v/>
      </c>
      <c r="J22" s="53" t="str">
        <f t="shared" si="4"/>
        <v/>
      </c>
      <c r="K22" s="53" t="str">
        <f t="shared" si="4"/>
        <v/>
      </c>
      <c r="L22" s="53" t="str">
        <f t="shared" si="4"/>
        <v/>
      </c>
      <c r="M22" s="53" t="str">
        <f t="shared" si="4"/>
        <v/>
      </c>
      <c r="N22" s="53" t="str">
        <f t="shared" si="4"/>
        <v/>
      </c>
      <c r="O22" s="53" t="str">
        <f t="shared" si="4"/>
        <v/>
      </c>
      <c r="P22" s="54" t="str">
        <f t="shared" si="4"/>
        <v/>
      </c>
      <c r="Q22" s="148"/>
    </row>
    <row r="23" spans="1:17" ht="17.25" customHeight="1" thickTop="1" thickBot="1" x14ac:dyDescent="0.45">
      <c r="A23" s="134"/>
      <c r="B23" s="336" t="s">
        <v>2</v>
      </c>
      <c r="C23" s="337"/>
      <c r="D23" s="146"/>
      <c r="E23" s="57">
        <f>SUM(E13,E15,E19,E21)</f>
        <v>0</v>
      </c>
      <c r="F23" s="149"/>
      <c r="G23" s="149"/>
      <c r="H23" s="149"/>
      <c r="I23" s="149"/>
      <c r="J23" s="149"/>
      <c r="K23" s="149"/>
      <c r="L23" s="149"/>
      <c r="M23" s="149"/>
      <c r="N23" s="149"/>
      <c r="O23" s="149"/>
      <c r="P23" s="150"/>
      <c r="Q23" s="56">
        <f>SUM(Q13,Q15,Q19,Q21)</f>
        <v>0</v>
      </c>
    </row>
    <row r="24" spans="1:17" ht="17.25" customHeight="1" x14ac:dyDescent="0.4">
      <c r="A24" s="134"/>
      <c r="B24" s="153"/>
      <c r="C24" s="153"/>
      <c r="D24" s="153"/>
      <c r="E24" s="154"/>
      <c r="F24" s="155"/>
      <c r="G24" s="155"/>
      <c r="H24" s="155"/>
      <c r="I24" s="155"/>
      <c r="J24" s="155"/>
      <c r="K24" s="155"/>
      <c r="L24" s="155"/>
      <c r="M24" s="155"/>
      <c r="N24" s="155"/>
      <c r="O24" s="155"/>
      <c r="P24" s="155"/>
      <c r="Q24" s="134"/>
    </row>
    <row r="25" spans="1:17" ht="17.25" customHeight="1" x14ac:dyDescent="0.4">
      <c r="A25" s="134"/>
      <c r="B25" s="153"/>
      <c r="C25" s="153"/>
      <c r="D25" s="153"/>
      <c r="E25" s="154"/>
      <c r="F25" s="155"/>
      <c r="G25" s="155"/>
      <c r="H25" s="155"/>
      <c r="I25" s="155"/>
      <c r="J25" s="155"/>
      <c r="K25" s="155"/>
      <c r="L25" s="155"/>
      <c r="M25" s="155"/>
      <c r="N25" s="155"/>
      <c r="O25" s="155"/>
      <c r="P25" s="155"/>
      <c r="Q25" s="134"/>
    </row>
    <row r="26" spans="1:17" ht="17.25" customHeight="1" thickBot="1" x14ac:dyDescent="0.45">
      <c r="A26" s="156" t="s">
        <v>81</v>
      </c>
      <c r="B26" s="134"/>
      <c r="C26" s="134"/>
      <c r="D26" s="157"/>
      <c r="E26" s="158"/>
      <c r="F26" s="157"/>
      <c r="G26" s="157"/>
      <c r="H26" s="157"/>
      <c r="I26" s="157"/>
      <c r="J26" s="157"/>
      <c r="K26" s="157"/>
      <c r="L26" s="157"/>
      <c r="M26" s="157"/>
      <c r="N26" s="157"/>
      <c r="O26" s="157"/>
      <c r="P26" s="157"/>
      <c r="Q26" s="134"/>
    </row>
    <row r="27" spans="1:17" ht="17.25" customHeight="1" x14ac:dyDescent="0.4">
      <c r="A27" s="134"/>
      <c r="B27" s="325" t="s">
        <v>82</v>
      </c>
      <c r="C27" s="326"/>
      <c r="D27" s="327"/>
      <c r="E27" s="159">
        <v>4</v>
      </c>
      <c r="F27" s="160">
        <v>5</v>
      </c>
      <c r="G27" s="141">
        <v>6</v>
      </c>
      <c r="H27" s="161">
        <v>7</v>
      </c>
      <c r="I27" s="141">
        <v>8</v>
      </c>
      <c r="J27" s="141">
        <v>9</v>
      </c>
      <c r="K27" s="161">
        <v>10</v>
      </c>
      <c r="L27" s="141">
        <v>11</v>
      </c>
      <c r="M27" s="141">
        <v>12</v>
      </c>
      <c r="N27" s="141">
        <v>1</v>
      </c>
      <c r="O27" s="141">
        <v>2</v>
      </c>
      <c r="P27" s="142">
        <v>3</v>
      </c>
      <c r="Q27" s="331" t="s">
        <v>74</v>
      </c>
    </row>
    <row r="28" spans="1:17" ht="17.25" customHeight="1" x14ac:dyDescent="0.4">
      <c r="A28" s="134"/>
      <c r="B28" s="328"/>
      <c r="C28" s="329"/>
      <c r="D28" s="330"/>
      <c r="E28" s="162" t="s">
        <v>75</v>
      </c>
      <c r="F28" s="314" t="s">
        <v>83</v>
      </c>
      <c r="G28" s="314"/>
      <c r="H28" s="314"/>
      <c r="I28" s="314"/>
      <c r="J28" s="314"/>
      <c r="K28" s="314"/>
      <c r="L28" s="314"/>
      <c r="M28" s="314"/>
      <c r="N28" s="314"/>
      <c r="O28" s="314"/>
      <c r="P28" s="315"/>
      <c r="Q28" s="332"/>
    </row>
    <row r="29" spans="1:17" ht="17.25" customHeight="1" x14ac:dyDescent="0.4">
      <c r="A29" s="134"/>
      <c r="B29" s="316" t="s">
        <v>76</v>
      </c>
      <c r="C29" s="317"/>
      <c r="D29" s="163" t="s">
        <v>77</v>
      </c>
      <c r="E29" s="125"/>
      <c r="F29" s="58" t="str">
        <f>IFERROR($E$29*F14,"")</f>
        <v/>
      </c>
      <c r="G29" s="59" t="str">
        <f t="shared" ref="G29:P29" si="5">IFERROR($E$29*G14,"")</f>
        <v/>
      </c>
      <c r="H29" s="59" t="str">
        <f t="shared" si="5"/>
        <v/>
      </c>
      <c r="I29" s="59" t="str">
        <f t="shared" si="5"/>
        <v/>
      </c>
      <c r="J29" s="59" t="str">
        <f t="shared" si="5"/>
        <v/>
      </c>
      <c r="K29" s="59" t="str">
        <f t="shared" si="5"/>
        <v/>
      </c>
      <c r="L29" s="59" t="str">
        <f t="shared" si="5"/>
        <v/>
      </c>
      <c r="M29" s="59" t="str">
        <f t="shared" si="5"/>
        <v/>
      </c>
      <c r="N29" s="59" t="str">
        <f t="shared" si="5"/>
        <v/>
      </c>
      <c r="O29" s="59" t="str">
        <f t="shared" si="5"/>
        <v/>
      </c>
      <c r="P29" s="60" t="str">
        <f t="shared" si="5"/>
        <v/>
      </c>
      <c r="Q29" s="43">
        <f>ROUND(SUM(E29:P29)/12,0)</f>
        <v>0</v>
      </c>
    </row>
    <row r="30" spans="1:17" ht="17.25" customHeight="1" x14ac:dyDescent="0.4">
      <c r="A30" s="134"/>
      <c r="B30" s="334" t="s">
        <v>80</v>
      </c>
      <c r="C30" s="335"/>
      <c r="D30" s="164" t="s">
        <v>77</v>
      </c>
      <c r="E30" s="125"/>
      <c r="F30" s="58" t="str">
        <f>IFERROR($E$30*F16,"")</f>
        <v/>
      </c>
      <c r="G30" s="59" t="str">
        <f t="shared" ref="G30:P30" si="6">IFERROR($E$30*G16,"")</f>
        <v/>
      </c>
      <c r="H30" s="59" t="str">
        <f t="shared" si="6"/>
        <v/>
      </c>
      <c r="I30" s="59" t="str">
        <f t="shared" si="6"/>
        <v/>
      </c>
      <c r="J30" s="59" t="str">
        <f t="shared" si="6"/>
        <v/>
      </c>
      <c r="K30" s="59" t="str">
        <f t="shared" si="6"/>
        <v/>
      </c>
      <c r="L30" s="59" t="str">
        <f t="shared" si="6"/>
        <v/>
      </c>
      <c r="M30" s="59" t="str">
        <f t="shared" si="6"/>
        <v/>
      </c>
      <c r="N30" s="59" t="str">
        <f t="shared" si="6"/>
        <v/>
      </c>
      <c r="O30" s="59" t="str">
        <f t="shared" si="6"/>
        <v/>
      </c>
      <c r="P30" s="60" t="str">
        <f t="shared" si="6"/>
        <v/>
      </c>
      <c r="Q30" s="43">
        <f>ROUND(SUM(E30:P30)/12,0)</f>
        <v>0</v>
      </c>
    </row>
    <row r="31" spans="1:17" ht="34.5" customHeight="1" x14ac:dyDescent="0.4">
      <c r="A31" s="134"/>
      <c r="B31" s="165"/>
      <c r="C31" s="166" t="s">
        <v>88</v>
      </c>
      <c r="D31" s="163" t="s">
        <v>77</v>
      </c>
      <c r="E31" s="125"/>
      <c r="F31" s="58" t="str">
        <f>IFERROR($E$31*F18,"")</f>
        <v/>
      </c>
      <c r="G31" s="59" t="str">
        <f t="shared" ref="G31:P31" si="7">IFERROR($E$31*G18,"")</f>
        <v/>
      </c>
      <c r="H31" s="59" t="str">
        <f t="shared" si="7"/>
        <v/>
      </c>
      <c r="I31" s="59" t="str">
        <f t="shared" si="7"/>
        <v/>
      </c>
      <c r="J31" s="59" t="str">
        <f t="shared" si="7"/>
        <v/>
      </c>
      <c r="K31" s="59" t="str">
        <f t="shared" si="7"/>
        <v/>
      </c>
      <c r="L31" s="59" t="str">
        <f t="shared" si="7"/>
        <v/>
      </c>
      <c r="M31" s="59" t="str">
        <f t="shared" si="7"/>
        <v/>
      </c>
      <c r="N31" s="59" t="str">
        <f t="shared" si="7"/>
        <v/>
      </c>
      <c r="O31" s="59" t="str">
        <f t="shared" si="7"/>
        <v/>
      </c>
      <c r="P31" s="60" t="str">
        <f t="shared" si="7"/>
        <v/>
      </c>
      <c r="Q31" s="43">
        <f>ROUND(SUM(E31:P31)/12,0)</f>
        <v>0</v>
      </c>
    </row>
    <row r="32" spans="1:17" ht="17.25" customHeight="1" x14ac:dyDescent="0.4">
      <c r="A32" s="134"/>
      <c r="B32" s="316" t="s">
        <v>5</v>
      </c>
      <c r="C32" s="317"/>
      <c r="D32" s="163" t="s">
        <v>77</v>
      </c>
      <c r="E32" s="125"/>
      <c r="F32" s="58" t="str">
        <f t="shared" ref="F32:P32" si="8">IFERROR($E$32*F20,"")</f>
        <v/>
      </c>
      <c r="G32" s="59" t="str">
        <f t="shared" si="8"/>
        <v/>
      </c>
      <c r="H32" s="59" t="str">
        <f t="shared" si="8"/>
        <v/>
      </c>
      <c r="I32" s="59" t="str">
        <f t="shared" si="8"/>
        <v/>
      </c>
      <c r="J32" s="59" t="str">
        <f t="shared" si="8"/>
        <v/>
      </c>
      <c r="K32" s="59" t="str">
        <f t="shared" si="8"/>
        <v/>
      </c>
      <c r="L32" s="59" t="str">
        <f t="shared" si="8"/>
        <v/>
      </c>
      <c r="M32" s="59" t="str">
        <f t="shared" si="8"/>
        <v/>
      </c>
      <c r="N32" s="59" t="str">
        <f t="shared" si="8"/>
        <v/>
      </c>
      <c r="O32" s="59" t="str">
        <f t="shared" si="8"/>
        <v/>
      </c>
      <c r="P32" s="60" t="str">
        <f t="shared" si="8"/>
        <v/>
      </c>
      <c r="Q32" s="127">
        <f>ROUND(SUM(E32:P32)/12,0)</f>
        <v>0</v>
      </c>
    </row>
    <row r="33" spans="1:17" ht="17.25" customHeight="1" thickBot="1" x14ac:dyDescent="0.45">
      <c r="A33" s="134"/>
      <c r="B33" s="321" t="s">
        <v>6</v>
      </c>
      <c r="C33" s="322"/>
      <c r="D33" s="167" t="s">
        <v>77</v>
      </c>
      <c r="E33" s="126"/>
      <c r="F33" s="61" t="str">
        <f>IFERROR($E$33*F22,"")</f>
        <v/>
      </c>
      <c r="G33" s="62" t="str">
        <f t="shared" ref="G33:P33" si="9">IFERROR($E$33*G22,"")</f>
        <v/>
      </c>
      <c r="H33" s="62" t="str">
        <f t="shared" si="9"/>
        <v/>
      </c>
      <c r="I33" s="62" t="str">
        <f t="shared" si="9"/>
        <v/>
      </c>
      <c r="J33" s="62" t="str">
        <f t="shared" si="9"/>
        <v/>
      </c>
      <c r="K33" s="62" t="str">
        <f t="shared" si="9"/>
        <v/>
      </c>
      <c r="L33" s="62" t="str">
        <f t="shared" si="9"/>
        <v/>
      </c>
      <c r="M33" s="62" t="str">
        <f t="shared" si="9"/>
        <v/>
      </c>
      <c r="N33" s="62" t="str">
        <f t="shared" si="9"/>
        <v/>
      </c>
      <c r="O33" s="62" t="str">
        <f t="shared" si="9"/>
        <v/>
      </c>
      <c r="P33" s="63" t="str">
        <f t="shared" si="9"/>
        <v/>
      </c>
      <c r="Q33" s="128">
        <f>ROUND(SUM(E33:P33)/12,0)</f>
        <v>0</v>
      </c>
    </row>
    <row r="34" spans="1:17" ht="17.25" customHeight="1" thickTop="1" thickBot="1" x14ac:dyDescent="0.45">
      <c r="A34" s="134"/>
      <c r="B34" s="323" t="s">
        <v>2</v>
      </c>
      <c r="C34" s="324"/>
      <c r="D34" s="168"/>
      <c r="E34" s="64">
        <f>SUM(E29,E30,E32,E33)</f>
        <v>0</v>
      </c>
      <c r="F34" s="170"/>
      <c r="G34" s="171"/>
      <c r="H34" s="171"/>
      <c r="I34" s="171"/>
      <c r="J34" s="171"/>
      <c r="K34" s="171"/>
      <c r="L34" s="171"/>
      <c r="M34" s="171"/>
      <c r="N34" s="171"/>
      <c r="O34" s="171"/>
      <c r="P34" s="172"/>
      <c r="Q34" s="65">
        <f>SUM(Q29,Q30,Q32,Q33)</f>
        <v>0</v>
      </c>
    </row>
    <row r="35" spans="1:17" ht="17.25" customHeight="1" x14ac:dyDescent="0.4">
      <c r="A35" s="134"/>
      <c r="B35" s="169" t="s">
        <v>84</v>
      </c>
      <c r="C35" s="154"/>
      <c r="D35" s="134"/>
      <c r="E35" s="134"/>
      <c r="F35" s="134"/>
      <c r="G35" s="134"/>
      <c r="H35" s="134"/>
      <c r="I35" s="134"/>
      <c r="J35" s="134"/>
      <c r="K35" s="134"/>
      <c r="L35" s="134"/>
      <c r="M35" s="134"/>
      <c r="N35" s="134"/>
      <c r="O35" s="134"/>
      <c r="P35" s="134"/>
      <c r="Q35" s="134"/>
    </row>
    <row r="36" spans="1:17" ht="17.25" customHeight="1" x14ac:dyDescent="0.4">
      <c r="A36" s="134"/>
      <c r="B36" s="154"/>
      <c r="C36" s="154"/>
      <c r="D36" s="134"/>
      <c r="E36" s="134"/>
      <c r="F36" s="134"/>
      <c r="G36" s="134"/>
      <c r="H36" s="134"/>
      <c r="I36" s="134"/>
      <c r="J36" s="134"/>
      <c r="K36" s="134"/>
      <c r="L36" s="134"/>
      <c r="M36" s="134"/>
      <c r="N36" s="134"/>
      <c r="O36" s="134"/>
      <c r="P36" s="134"/>
      <c r="Q36" s="134"/>
    </row>
    <row r="37" spans="1:17" ht="17.25" customHeight="1" x14ac:dyDescent="0.4">
      <c r="A37" s="134"/>
      <c r="B37" s="154"/>
      <c r="C37" s="154"/>
      <c r="D37" s="134"/>
      <c r="E37" s="134"/>
      <c r="F37" s="134"/>
      <c r="G37" s="134"/>
      <c r="H37" s="134"/>
      <c r="I37" s="134"/>
      <c r="J37" s="134"/>
      <c r="K37" s="134"/>
      <c r="L37" s="134"/>
      <c r="M37" s="134"/>
      <c r="N37" s="134"/>
      <c r="O37" s="134"/>
      <c r="P37" s="134"/>
      <c r="Q37" s="134"/>
    </row>
    <row r="38" spans="1:17" ht="17.25" customHeight="1" x14ac:dyDescent="0.4">
      <c r="A38" s="134"/>
      <c r="B38" s="154"/>
      <c r="C38" s="154"/>
      <c r="D38" s="134"/>
      <c r="E38" s="134"/>
      <c r="F38" s="134"/>
      <c r="G38" s="134"/>
      <c r="H38" s="134"/>
      <c r="I38" s="134"/>
      <c r="J38" s="134"/>
      <c r="K38" s="134"/>
      <c r="L38" s="134"/>
      <c r="M38" s="134"/>
      <c r="N38" s="134"/>
      <c r="O38" s="134"/>
      <c r="P38" s="134"/>
      <c r="Q38" s="134"/>
    </row>
    <row r="39" spans="1:17" ht="17.25" customHeight="1" x14ac:dyDescent="0.4">
      <c r="A39" s="134"/>
      <c r="B39" s="154"/>
      <c r="C39" s="154"/>
      <c r="D39" s="134"/>
      <c r="E39" s="134"/>
      <c r="F39" s="134"/>
      <c r="G39" s="134"/>
      <c r="H39" s="134"/>
      <c r="I39" s="134"/>
      <c r="J39" s="134"/>
      <c r="K39" s="134"/>
      <c r="L39" s="134"/>
      <c r="M39" s="134"/>
      <c r="N39" s="134"/>
      <c r="O39" s="134"/>
      <c r="P39" s="134"/>
      <c r="Q39" s="134"/>
    </row>
    <row r="40" spans="1:17" ht="17.25" customHeight="1" x14ac:dyDescent="0.4">
      <c r="A40" s="134"/>
      <c r="B40" s="157"/>
      <c r="C40" s="157"/>
      <c r="D40" s="157"/>
      <c r="E40" s="154"/>
      <c r="F40" s="157"/>
      <c r="G40" s="157"/>
      <c r="H40" s="157"/>
      <c r="I40" s="157"/>
      <c r="J40" s="157"/>
      <c r="K40" s="157"/>
      <c r="L40" s="157"/>
      <c r="M40" s="157"/>
      <c r="N40" s="157"/>
      <c r="O40" s="157"/>
      <c r="P40" s="157"/>
      <c r="Q40" s="157"/>
    </row>
    <row r="41" spans="1:17" ht="17.25" customHeight="1" thickBot="1" x14ac:dyDescent="0.45">
      <c r="A41" s="156" t="s">
        <v>85</v>
      </c>
      <c r="B41" s="134"/>
      <c r="C41" s="134"/>
      <c r="D41" s="157"/>
      <c r="E41" s="158"/>
      <c r="F41" s="157"/>
      <c r="G41" s="157"/>
      <c r="H41" s="157"/>
      <c r="I41" s="157"/>
      <c r="J41" s="157"/>
      <c r="K41" s="157"/>
      <c r="L41" s="157"/>
      <c r="M41" s="157"/>
      <c r="N41" s="157"/>
      <c r="O41" s="157"/>
      <c r="P41" s="157"/>
      <c r="Q41" s="157"/>
    </row>
    <row r="42" spans="1:17" ht="17.25" customHeight="1" x14ac:dyDescent="0.4">
      <c r="A42" s="134"/>
      <c r="B42" s="325" t="s">
        <v>82</v>
      </c>
      <c r="C42" s="326"/>
      <c r="D42" s="327"/>
      <c r="E42" s="173">
        <v>4</v>
      </c>
      <c r="F42" s="140">
        <v>5</v>
      </c>
      <c r="G42" s="141">
        <v>6</v>
      </c>
      <c r="H42" s="161">
        <v>7</v>
      </c>
      <c r="I42" s="141">
        <v>8</v>
      </c>
      <c r="J42" s="141">
        <v>9</v>
      </c>
      <c r="K42" s="161">
        <v>10</v>
      </c>
      <c r="L42" s="141">
        <v>11</v>
      </c>
      <c r="M42" s="141">
        <v>12</v>
      </c>
      <c r="N42" s="141">
        <v>1</v>
      </c>
      <c r="O42" s="141">
        <v>2</v>
      </c>
      <c r="P42" s="142">
        <v>3</v>
      </c>
      <c r="Q42" s="331" t="s">
        <v>74</v>
      </c>
    </row>
    <row r="43" spans="1:17" ht="17.25" customHeight="1" x14ac:dyDescent="0.4">
      <c r="A43" s="134"/>
      <c r="B43" s="328"/>
      <c r="C43" s="329"/>
      <c r="D43" s="330"/>
      <c r="E43" s="174" t="s">
        <v>75</v>
      </c>
      <c r="F43" s="333" t="s">
        <v>86</v>
      </c>
      <c r="G43" s="314"/>
      <c r="H43" s="314"/>
      <c r="I43" s="314"/>
      <c r="J43" s="314"/>
      <c r="K43" s="314"/>
      <c r="L43" s="314"/>
      <c r="M43" s="314"/>
      <c r="N43" s="314"/>
      <c r="O43" s="314"/>
      <c r="P43" s="315"/>
      <c r="Q43" s="332"/>
    </row>
    <row r="44" spans="1:17" ht="17.25" customHeight="1" x14ac:dyDescent="0.4">
      <c r="A44" s="134"/>
      <c r="B44" s="316" t="s">
        <v>76</v>
      </c>
      <c r="C44" s="317"/>
      <c r="D44" s="175" t="s">
        <v>77</v>
      </c>
      <c r="E44" s="66">
        <f>E29</f>
        <v>0</v>
      </c>
      <c r="F44" s="45"/>
      <c r="G44" s="46"/>
      <c r="H44" s="46"/>
      <c r="I44" s="46"/>
      <c r="J44" s="46"/>
      <c r="K44" s="46"/>
      <c r="L44" s="46"/>
      <c r="M44" s="46"/>
      <c r="N44" s="46"/>
      <c r="O44" s="46"/>
      <c r="P44" s="47"/>
      <c r="Q44" s="43">
        <f>ROUND(SUM(E44:P44)/12,0)</f>
        <v>0</v>
      </c>
    </row>
    <row r="45" spans="1:17" ht="17.25" customHeight="1" x14ac:dyDescent="0.4">
      <c r="A45" s="134"/>
      <c r="B45" s="334" t="s">
        <v>80</v>
      </c>
      <c r="C45" s="335"/>
      <c r="D45" s="175" t="s">
        <v>77</v>
      </c>
      <c r="E45" s="66">
        <f>E30</f>
        <v>0</v>
      </c>
      <c r="F45" s="45"/>
      <c r="G45" s="46"/>
      <c r="H45" s="46"/>
      <c r="I45" s="46"/>
      <c r="J45" s="46"/>
      <c r="K45" s="46"/>
      <c r="L45" s="46"/>
      <c r="M45" s="46"/>
      <c r="N45" s="46"/>
      <c r="O45" s="46"/>
      <c r="P45" s="47"/>
      <c r="Q45" s="43">
        <f>ROUND(SUM(E45:P45)/12,0)</f>
        <v>0</v>
      </c>
    </row>
    <row r="46" spans="1:17" ht="34.5" customHeight="1" x14ac:dyDescent="0.4">
      <c r="A46" s="134"/>
      <c r="B46" s="165"/>
      <c r="C46" s="166" t="s">
        <v>88</v>
      </c>
      <c r="D46" s="175" t="s">
        <v>77</v>
      </c>
      <c r="E46" s="66">
        <f>E31</f>
        <v>0</v>
      </c>
      <c r="F46" s="45"/>
      <c r="G46" s="46"/>
      <c r="H46" s="46"/>
      <c r="I46" s="46"/>
      <c r="J46" s="46"/>
      <c r="K46" s="46"/>
      <c r="L46" s="46"/>
      <c r="M46" s="46"/>
      <c r="N46" s="46"/>
      <c r="O46" s="46"/>
      <c r="P46" s="47"/>
      <c r="Q46" s="43">
        <f>ROUND(SUM(E46:P46)/12,0)</f>
        <v>0</v>
      </c>
    </row>
    <row r="47" spans="1:17" ht="17.25" customHeight="1" x14ac:dyDescent="0.4">
      <c r="A47" s="134"/>
      <c r="B47" s="316" t="s">
        <v>5</v>
      </c>
      <c r="C47" s="317"/>
      <c r="D47" s="175" t="s">
        <v>77</v>
      </c>
      <c r="E47" s="66">
        <f>E32</f>
        <v>0</v>
      </c>
      <c r="F47" s="45"/>
      <c r="G47" s="46"/>
      <c r="H47" s="46"/>
      <c r="I47" s="46"/>
      <c r="J47" s="46"/>
      <c r="K47" s="46"/>
      <c r="L47" s="46"/>
      <c r="M47" s="46"/>
      <c r="N47" s="46"/>
      <c r="O47" s="46"/>
      <c r="P47" s="47"/>
      <c r="Q47" s="127">
        <f>ROUND(SUM(E47:P47)/12,0)</f>
        <v>0</v>
      </c>
    </row>
    <row r="48" spans="1:17" ht="17.25" customHeight="1" thickBot="1" x14ac:dyDescent="0.45">
      <c r="A48" s="134"/>
      <c r="B48" s="321" t="s">
        <v>6</v>
      </c>
      <c r="C48" s="322"/>
      <c r="D48" s="176" t="s">
        <v>77</v>
      </c>
      <c r="E48" s="67">
        <f>E33</f>
        <v>0</v>
      </c>
      <c r="F48" s="48"/>
      <c r="G48" s="49"/>
      <c r="H48" s="49"/>
      <c r="I48" s="49"/>
      <c r="J48" s="49"/>
      <c r="K48" s="49"/>
      <c r="L48" s="49"/>
      <c r="M48" s="49"/>
      <c r="N48" s="49"/>
      <c r="O48" s="49"/>
      <c r="P48" s="50"/>
      <c r="Q48" s="128">
        <f>ROUND(SUM(E48:P48)/12,0)</f>
        <v>0</v>
      </c>
    </row>
    <row r="49" spans="1:17" ht="17.25" customHeight="1" thickTop="1" thickBot="1" x14ac:dyDescent="0.45">
      <c r="A49" s="134"/>
      <c r="B49" s="336" t="s">
        <v>2</v>
      </c>
      <c r="C49" s="337"/>
      <c r="D49" s="177"/>
      <c r="E49" s="68">
        <f>SUM(E44,E45,E47,E48)</f>
        <v>0</v>
      </c>
      <c r="F49" s="182"/>
      <c r="G49" s="149"/>
      <c r="H49" s="149"/>
      <c r="I49" s="149"/>
      <c r="J49" s="149"/>
      <c r="K49" s="149"/>
      <c r="L49" s="149"/>
      <c r="M49" s="149"/>
      <c r="N49" s="149"/>
      <c r="O49" s="149"/>
      <c r="P49" s="150"/>
      <c r="Q49" s="65">
        <f>SUM(Q44,Q45,Q47,Q48)</f>
        <v>0</v>
      </c>
    </row>
    <row r="50" spans="1:17" ht="17.25" customHeight="1" x14ac:dyDescent="0.4">
      <c r="A50" s="134"/>
      <c r="B50" s="169" t="s">
        <v>84</v>
      </c>
      <c r="C50" s="154"/>
      <c r="D50" s="178"/>
      <c r="E50" s="179"/>
      <c r="F50" s="179"/>
      <c r="G50" s="179"/>
      <c r="H50" s="179"/>
      <c r="I50" s="179"/>
      <c r="J50" s="179"/>
      <c r="K50" s="179"/>
      <c r="L50" s="179"/>
      <c r="M50" s="179"/>
      <c r="N50" s="179"/>
      <c r="O50" s="179"/>
      <c r="P50" s="179"/>
      <c r="Q50" s="179"/>
    </row>
    <row r="51" spans="1:17" ht="17.25" customHeight="1" x14ac:dyDescent="0.4">
      <c r="A51" s="134"/>
      <c r="B51" s="154"/>
      <c r="C51" s="154"/>
      <c r="D51" s="178"/>
      <c r="E51" s="179"/>
      <c r="F51" s="179"/>
      <c r="G51" s="179"/>
      <c r="H51" s="179"/>
      <c r="I51" s="179"/>
      <c r="J51" s="179"/>
      <c r="K51" s="179"/>
      <c r="L51" s="179"/>
      <c r="M51" s="179"/>
      <c r="N51" s="179"/>
      <c r="O51" s="179"/>
      <c r="P51" s="179"/>
      <c r="Q51" s="179"/>
    </row>
    <row r="52" spans="1:17" ht="17.25" customHeight="1" thickBot="1" x14ac:dyDescent="0.45">
      <c r="A52" s="134"/>
      <c r="B52" s="180" t="s">
        <v>92</v>
      </c>
      <c r="C52" s="181"/>
      <c r="D52" s="134"/>
      <c r="E52" s="134"/>
      <c r="F52" s="134"/>
      <c r="G52" s="134"/>
      <c r="H52" s="134"/>
      <c r="I52" s="134"/>
      <c r="J52" s="134"/>
      <c r="K52" s="134"/>
      <c r="L52" s="134"/>
      <c r="M52" s="134"/>
      <c r="N52" s="134"/>
      <c r="O52" s="134"/>
      <c r="P52" s="134"/>
      <c r="Q52" s="134"/>
    </row>
    <row r="53" spans="1:17" ht="94.5" customHeight="1" thickBot="1" x14ac:dyDescent="0.45">
      <c r="A53" s="134"/>
      <c r="B53" s="318"/>
      <c r="C53" s="319"/>
      <c r="D53" s="319"/>
      <c r="E53" s="319"/>
      <c r="F53" s="319"/>
      <c r="G53" s="319"/>
      <c r="H53" s="319"/>
      <c r="I53" s="319"/>
      <c r="J53" s="319"/>
      <c r="K53" s="319"/>
      <c r="L53" s="319"/>
      <c r="M53" s="319"/>
      <c r="N53" s="319"/>
      <c r="O53" s="319"/>
      <c r="P53" s="319"/>
      <c r="Q53" s="320"/>
    </row>
    <row r="54" spans="1:17" ht="17.25" customHeight="1" x14ac:dyDescent="0.4"/>
    <row r="55" spans="1:17" ht="17.25" customHeight="1" x14ac:dyDescent="0.4"/>
    <row r="56" spans="1:17" ht="17.25" customHeight="1" x14ac:dyDescent="0.4"/>
    <row r="57" spans="1:17" ht="17.25" customHeight="1" x14ac:dyDescent="0.4"/>
    <row r="58" spans="1:17" ht="17.25" customHeight="1" x14ac:dyDescent="0.4"/>
    <row r="59" spans="1:17" ht="17.25" customHeight="1" x14ac:dyDescent="0.4"/>
    <row r="60" spans="1:17" ht="17.25" customHeight="1" x14ac:dyDescent="0.4"/>
    <row r="61" spans="1:17" ht="17.25" customHeight="1" x14ac:dyDescent="0.4"/>
    <row r="62" spans="1:17" ht="17.25" customHeight="1" x14ac:dyDescent="0.4"/>
    <row r="63" spans="1:17" ht="17.25" customHeight="1" x14ac:dyDescent="0.4"/>
    <row r="64" spans="1:17" ht="17.25" customHeight="1" x14ac:dyDescent="0.4"/>
    <row r="65" ht="17.25" customHeight="1" x14ac:dyDescent="0.4"/>
    <row r="66" ht="17.25" customHeight="1" x14ac:dyDescent="0.4"/>
    <row r="67" ht="17.25" customHeight="1" x14ac:dyDescent="0.4"/>
    <row r="68" ht="17.25" customHeight="1" x14ac:dyDescent="0.4"/>
    <row r="69" ht="17.25" customHeight="1" x14ac:dyDescent="0.4"/>
    <row r="70" ht="17.25" customHeight="1" x14ac:dyDescent="0.4"/>
    <row r="71" ht="17.25" customHeight="1" x14ac:dyDescent="0.4"/>
    <row r="72" ht="17.25" customHeight="1" x14ac:dyDescent="0.4"/>
    <row r="73" ht="17.25" customHeight="1" x14ac:dyDescent="0.4"/>
    <row r="74" ht="17.25" customHeight="1" x14ac:dyDescent="0.4"/>
    <row r="75" ht="17.25" customHeight="1" x14ac:dyDescent="0.4"/>
    <row r="76" ht="17.25" customHeight="1" x14ac:dyDescent="0.4"/>
    <row r="77" ht="17.25" customHeight="1" x14ac:dyDescent="0.4"/>
    <row r="78" ht="17.25" customHeight="1" x14ac:dyDescent="0.4"/>
    <row r="79" ht="17.25" customHeight="1" x14ac:dyDescent="0.4"/>
    <row r="80" ht="17.25" customHeight="1" x14ac:dyDescent="0.4"/>
    <row r="81" ht="17.25" customHeight="1" x14ac:dyDescent="0.4"/>
    <row r="82" ht="17.25" customHeight="1" x14ac:dyDescent="0.4"/>
    <row r="83" ht="17.25" customHeight="1" x14ac:dyDescent="0.4"/>
    <row r="84" ht="17.25" customHeight="1" x14ac:dyDescent="0.4"/>
    <row r="85" ht="17.25" customHeight="1" x14ac:dyDescent="0.4"/>
    <row r="86" ht="17.25" customHeight="1" x14ac:dyDescent="0.4"/>
    <row r="87" ht="17.25" customHeight="1" x14ac:dyDescent="0.4"/>
    <row r="88" ht="17.25" customHeight="1" x14ac:dyDescent="0.4"/>
    <row r="89" ht="17.25" customHeight="1" x14ac:dyDescent="0.4"/>
    <row r="90" ht="17.25" customHeight="1" x14ac:dyDescent="0.4"/>
    <row r="91" ht="17.25" customHeight="1" x14ac:dyDescent="0.4"/>
    <row r="92" ht="17.25" customHeight="1" x14ac:dyDescent="0.4"/>
  </sheetData>
  <sheetProtection algorithmName="SHA-512" hashValue="qIbaZPzWPoeSprZinE+m87ZHowqj0aA6ShvWZfQcxXfSx0AV7c17y4abQ0G10M/bZDi0gQ/vRG98V/LfGeaIfA==" saltValue="bc4M+GMop9CI/0JYZZFbXg==" spinCount="100000" sheet="1" objects="1" scenarios="1"/>
  <mergeCells count="31">
    <mergeCell ref="B21:C22"/>
    <mergeCell ref="B23:C23"/>
    <mergeCell ref="B27:D28"/>
    <mergeCell ref="A1:Q1"/>
    <mergeCell ref="H3:L3"/>
    <mergeCell ref="M3:Q3"/>
    <mergeCell ref="B11:D12"/>
    <mergeCell ref="Q11:Q12"/>
    <mergeCell ref="E12:P12"/>
    <mergeCell ref="B7:Q8"/>
    <mergeCell ref="B13:C14"/>
    <mergeCell ref="B15:C16"/>
    <mergeCell ref="B17:B18"/>
    <mergeCell ref="C17:C18"/>
    <mergeCell ref="B19:C20"/>
    <mergeCell ref="Q27:Q28"/>
    <mergeCell ref="F28:P28"/>
    <mergeCell ref="B29:C29"/>
    <mergeCell ref="B53:Q53"/>
    <mergeCell ref="B32:C32"/>
    <mergeCell ref="B33:C33"/>
    <mergeCell ref="B34:C34"/>
    <mergeCell ref="B42:D43"/>
    <mergeCell ref="Q42:Q43"/>
    <mergeCell ref="F43:P43"/>
    <mergeCell ref="B44:C44"/>
    <mergeCell ref="B45:C45"/>
    <mergeCell ref="B47:C47"/>
    <mergeCell ref="B48:C48"/>
    <mergeCell ref="B49:C49"/>
    <mergeCell ref="B30:C30"/>
  </mergeCells>
  <phoneticPr fontId="1"/>
  <printOptions horizontalCentered="1"/>
  <pageMargins left="0.39370078740157483" right="0.39370078740157483" top="0.39370078740157483" bottom="0.39370078740157483" header="0.31496062992125984" footer="0.19685039370078741"/>
  <pageSetup paperSize="9" scale="78" orientation="portrait" r:id="rId1"/>
  <rowBreaks count="1" manualBreakCount="1">
    <brk id="35" max="16383" man="1"/>
  </rowBreaks>
  <ignoredErrors>
    <ignoredError sqref="M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view="pageBreakPreview" zoomScale="85" zoomScaleNormal="100" zoomScaleSheetLayoutView="85" workbookViewId="0">
      <selection activeCell="E13" sqref="E13"/>
    </sheetView>
  </sheetViews>
  <sheetFormatPr defaultColWidth="9" defaultRowHeight="18.75" x14ac:dyDescent="0.4"/>
  <cols>
    <col min="1" max="1" width="2.25" style="39" customWidth="1"/>
    <col min="2" max="2" width="1.625" style="39" customWidth="1"/>
    <col min="3" max="3" width="14.125" style="39" customWidth="1"/>
    <col min="4" max="4" width="6.875" style="39" customWidth="1"/>
    <col min="5" max="16" width="6.625" style="39" customWidth="1"/>
    <col min="17" max="17" width="7.5" style="39" customWidth="1"/>
    <col min="18" max="18" width="5.625" style="39" customWidth="1"/>
    <col min="19" max="16384" width="9" style="39"/>
  </cols>
  <sheetData>
    <row r="1" spans="1:17" ht="40.5" customHeight="1" x14ac:dyDescent="0.4">
      <c r="A1" s="342" t="s">
        <v>69</v>
      </c>
      <c r="B1" s="342"/>
      <c r="C1" s="342"/>
      <c r="D1" s="342"/>
      <c r="E1" s="342"/>
      <c r="F1" s="342"/>
      <c r="G1" s="342"/>
      <c r="H1" s="342"/>
      <c r="I1" s="342"/>
      <c r="J1" s="342"/>
      <c r="K1" s="342"/>
      <c r="L1" s="342"/>
      <c r="M1" s="342"/>
      <c r="N1" s="342"/>
      <c r="O1" s="342"/>
      <c r="P1" s="342"/>
      <c r="Q1" s="342"/>
    </row>
    <row r="2" spans="1:17" ht="18" customHeight="1" thickBot="1" x14ac:dyDescent="0.45">
      <c r="A2" s="134"/>
      <c r="B2" s="135" t="s">
        <v>149</v>
      </c>
      <c r="C2" s="136"/>
      <c r="D2" s="134"/>
      <c r="E2" s="134"/>
      <c r="F2" s="134"/>
      <c r="G2" s="134"/>
      <c r="H2" s="134"/>
      <c r="I2" s="134"/>
      <c r="J2" s="134"/>
      <c r="K2" s="134"/>
      <c r="L2" s="134"/>
      <c r="M2" s="134"/>
      <c r="N2" s="134"/>
      <c r="O2" s="134"/>
      <c r="P2" s="134"/>
      <c r="Q2" s="134"/>
    </row>
    <row r="3" spans="1:17" ht="18" customHeight="1" thickBot="1" x14ac:dyDescent="0.45">
      <c r="A3" s="134"/>
      <c r="B3" s="136"/>
      <c r="C3" s="136"/>
      <c r="D3" s="134"/>
      <c r="E3" s="134"/>
      <c r="F3" s="134"/>
      <c r="G3" s="134"/>
      <c r="H3" s="343" t="s">
        <v>70</v>
      </c>
      <c r="I3" s="344"/>
      <c r="J3" s="344"/>
      <c r="K3" s="344"/>
      <c r="L3" s="345"/>
      <c r="M3" s="346">
        <f>②加算Ⅲ算定対象人数計算表!I5</f>
        <v>0</v>
      </c>
      <c r="N3" s="347"/>
      <c r="O3" s="347"/>
      <c r="P3" s="347"/>
      <c r="Q3" s="348"/>
    </row>
    <row r="4" spans="1:17" ht="18" customHeight="1" x14ac:dyDescent="0.4">
      <c r="A4" s="134"/>
      <c r="B4" s="136"/>
      <c r="C4" s="136"/>
      <c r="D4" s="134"/>
      <c r="E4" s="134"/>
      <c r="F4" s="134"/>
      <c r="G4" s="134"/>
      <c r="H4" s="137"/>
      <c r="I4" s="137"/>
      <c r="J4" s="137"/>
      <c r="K4" s="137"/>
      <c r="L4" s="137"/>
      <c r="M4" s="137"/>
      <c r="N4" s="137"/>
      <c r="O4" s="137"/>
      <c r="P4" s="137"/>
      <c r="Q4" s="137"/>
    </row>
    <row r="5" spans="1:17" ht="18" customHeight="1" x14ac:dyDescent="0.4">
      <c r="A5" s="134" t="s">
        <v>89</v>
      </c>
      <c r="B5" s="134" t="s">
        <v>71</v>
      </c>
      <c r="C5" s="134"/>
      <c r="D5" s="134"/>
      <c r="E5" s="134"/>
      <c r="F5" s="134"/>
      <c r="G5" s="134"/>
      <c r="H5" s="137"/>
      <c r="I5" s="137"/>
      <c r="J5" s="137"/>
      <c r="K5" s="137"/>
      <c r="L5" s="137"/>
      <c r="M5" s="137"/>
      <c r="N5" s="137"/>
      <c r="O5" s="137"/>
      <c r="P5" s="137"/>
      <c r="Q5" s="137"/>
    </row>
    <row r="6" spans="1:17" ht="18" customHeight="1" x14ac:dyDescent="0.4">
      <c r="A6" s="134" t="s">
        <v>89</v>
      </c>
      <c r="B6" s="134" t="s">
        <v>91</v>
      </c>
      <c r="C6" s="138"/>
      <c r="D6" s="134"/>
      <c r="E6" s="134"/>
      <c r="F6" s="134"/>
      <c r="G6" s="134"/>
      <c r="H6" s="137"/>
      <c r="I6" s="137"/>
      <c r="J6" s="137"/>
      <c r="K6" s="137"/>
      <c r="L6" s="137"/>
      <c r="M6" s="137"/>
      <c r="N6" s="137"/>
      <c r="O6" s="137"/>
      <c r="P6" s="137"/>
      <c r="Q6" s="137"/>
    </row>
    <row r="7" spans="1:17" ht="18" customHeight="1" x14ac:dyDescent="0.4">
      <c r="A7" s="134" t="s">
        <v>89</v>
      </c>
      <c r="B7" s="358" t="s">
        <v>90</v>
      </c>
      <c r="C7" s="358"/>
      <c r="D7" s="358"/>
      <c r="E7" s="358"/>
      <c r="F7" s="358"/>
      <c r="G7" s="358"/>
      <c r="H7" s="358"/>
      <c r="I7" s="358"/>
      <c r="J7" s="358"/>
      <c r="K7" s="358"/>
      <c r="L7" s="358"/>
      <c r="M7" s="358"/>
      <c r="N7" s="358"/>
      <c r="O7" s="358"/>
      <c r="P7" s="358"/>
      <c r="Q7" s="358"/>
    </row>
    <row r="8" spans="1:17" ht="18" customHeight="1" x14ac:dyDescent="0.4">
      <c r="A8" s="134"/>
      <c r="B8" s="358"/>
      <c r="C8" s="358"/>
      <c r="D8" s="358"/>
      <c r="E8" s="358"/>
      <c r="F8" s="358"/>
      <c r="G8" s="358"/>
      <c r="H8" s="358"/>
      <c r="I8" s="358"/>
      <c r="J8" s="358"/>
      <c r="K8" s="358"/>
      <c r="L8" s="358"/>
      <c r="M8" s="358"/>
      <c r="N8" s="358"/>
      <c r="O8" s="358"/>
      <c r="P8" s="358"/>
      <c r="Q8" s="358"/>
    </row>
    <row r="9" spans="1:17" ht="18" customHeight="1" x14ac:dyDescent="0.4">
      <c r="A9" s="134"/>
      <c r="B9" s="138"/>
      <c r="C9" s="138"/>
      <c r="D9" s="134"/>
      <c r="E9" s="134"/>
      <c r="F9" s="134"/>
      <c r="G9" s="134"/>
      <c r="H9" s="137"/>
      <c r="I9" s="137"/>
      <c r="J9" s="137"/>
      <c r="K9" s="137"/>
      <c r="L9" s="137"/>
      <c r="M9" s="137"/>
      <c r="N9" s="137"/>
      <c r="O9" s="137"/>
      <c r="P9" s="137"/>
      <c r="Q9" s="137"/>
    </row>
    <row r="10" spans="1:17" ht="18" customHeight="1" thickBot="1" x14ac:dyDescent="0.45">
      <c r="A10" s="139" t="s">
        <v>72</v>
      </c>
      <c r="B10" s="134"/>
      <c r="C10" s="134"/>
      <c r="D10" s="134"/>
      <c r="E10" s="134"/>
      <c r="F10" s="134"/>
      <c r="G10" s="134"/>
      <c r="H10" s="134"/>
      <c r="I10" s="134"/>
      <c r="J10" s="134"/>
      <c r="K10" s="134"/>
      <c r="L10" s="134"/>
      <c r="M10" s="134"/>
      <c r="N10" s="134"/>
      <c r="O10" s="134"/>
      <c r="P10" s="134"/>
      <c r="Q10" s="134"/>
    </row>
    <row r="11" spans="1:17" ht="17.25" customHeight="1" x14ac:dyDescent="0.4">
      <c r="A11" s="134"/>
      <c r="B11" s="349" t="s">
        <v>73</v>
      </c>
      <c r="C11" s="350"/>
      <c r="D11" s="350"/>
      <c r="E11" s="140">
        <v>4</v>
      </c>
      <c r="F11" s="141">
        <v>5</v>
      </c>
      <c r="G11" s="141">
        <v>6</v>
      </c>
      <c r="H11" s="141">
        <v>7</v>
      </c>
      <c r="I11" s="141">
        <v>8</v>
      </c>
      <c r="J11" s="141">
        <v>9</v>
      </c>
      <c r="K11" s="141">
        <v>10</v>
      </c>
      <c r="L11" s="141">
        <v>11</v>
      </c>
      <c r="M11" s="141">
        <v>12</v>
      </c>
      <c r="N11" s="141">
        <v>1</v>
      </c>
      <c r="O11" s="141">
        <v>2</v>
      </c>
      <c r="P11" s="142">
        <v>3</v>
      </c>
      <c r="Q11" s="353" t="s">
        <v>74</v>
      </c>
    </row>
    <row r="12" spans="1:17" ht="17.25" customHeight="1" x14ac:dyDescent="0.4">
      <c r="A12" s="134"/>
      <c r="B12" s="351"/>
      <c r="C12" s="352"/>
      <c r="D12" s="352"/>
      <c r="E12" s="355" t="s">
        <v>75</v>
      </c>
      <c r="F12" s="356"/>
      <c r="G12" s="356"/>
      <c r="H12" s="356"/>
      <c r="I12" s="356"/>
      <c r="J12" s="356"/>
      <c r="K12" s="356"/>
      <c r="L12" s="356"/>
      <c r="M12" s="356"/>
      <c r="N12" s="356"/>
      <c r="O12" s="356"/>
      <c r="P12" s="357"/>
      <c r="Q12" s="354"/>
    </row>
    <row r="13" spans="1:17" ht="17.25" customHeight="1" x14ac:dyDescent="0.4">
      <c r="A13" s="134"/>
      <c r="B13" s="338" t="s">
        <v>76</v>
      </c>
      <c r="C13" s="359"/>
      <c r="D13" s="143" t="s">
        <v>77</v>
      </c>
      <c r="E13" s="40"/>
      <c r="F13" s="41"/>
      <c r="G13" s="41"/>
      <c r="H13" s="41"/>
      <c r="I13" s="41"/>
      <c r="J13" s="41"/>
      <c r="K13" s="41"/>
      <c r="L13" s="41"/>
      <c r="M13" s="41"/>
      <c r="N13" s="41"/>
      <c r="O13" s="41"/>
      <c r="P13" s="42"/>
      <c r="Q13" s="55">
        <f>ROUND(SUM(E13:P13)/12,0)</f>
        <v>0</v>
      </c>
    </row>
    <row r="14" spans="1:17" ht="17.25" customHeight="1" x14ac:dyDescent="0.4">
      <c r="A14" s="134"/>
      <c r="B14" s="360"/>
      <c r="C14" s="361"/>
      <c r="D14" s="144" t="s">
        <v>78</v>
      </c>
      <c r="E14" s="151"/>
      <c r="F14" s="51" t="str">
        <f>IFERROR(F13/$E$13,"")</f>
        <v/>
      </c>
      <c r="G14" s="51" t="str">
        <f t="shared" ref="G14:P14" si="0">IFERROR(G13/$E$13,"")</f>
        <v/>
      </c>
      <c r="H14" s="51" t="str">
        <f t="shared" si="0"/>
        <v/>
      </c>
      <c r="I14" s="51" t="str">
        <f t="shared" si="0"/>
        <v/>
      </c>
      <c r="J14" s="51" t="str">
        <f t="shared" si="0"/>
        <v/>
      </c>
      <c r="K14" s="51" t="str">
        <f t="shared" si="0"/>
        <v/>
      </c>
      <c r="L14" s="51" t="str">
        <f t="shared" si="0"/>
        <v/>
      </c>
      <c r="M14" s="51" t="str">
        <f t="shared" si="0"/>
        <v/>
      </c>
      <c r="N14" s="51" t="str">
        <f t="shared" si="0"/>
        <v/>
      </c>
      <c r="O14" s="51" t="str">
        <f t="shared" si="0"/>
        <v/>
      </c>
      <c r="P14" s="52" t="str">
        <f t="shared" si="0"/>
        <v/>
      </c>
      <c r="Q14" s="147" t="s">
        <v>79</v>
      </c>
    </row>
    <row r="15" spans="1:17" ht="17.25" customHeight="1" x14ac:dyDescent="0.4">
      <c r="A15" s="134"/>
      <c r="B15" s="334" t="s">
        <v>80</v>
      </c>
      <c r="C15" s="335"/>
      <c r="D15" s="143" t="s">
        <v>77</v>
      </c>
      <c r="E15" s="40"/>
      <c r="F15" s="41"/>
      <c r="G15" s="41"/>
      <c r="H15" s="41"/>
      <c r="I15" s="41"/>
      <c r="J15" s="41"/>
      <c r="K15" s="41"/>
      <c r="L15" s="41"/>
      <c r="M15" s="41"/>
      <c r="N15" s="41"/>
      <c r="O15" s="41"/>
      <c r="P15" s="42"/>
      <c r="Q15" s="55">
        <f>ROUND(SUM(E15:P15)/12,0)</f>
        <v>0</v>
      </c>
    </row>
    <row r="16" spans="1:17" ht="17.25" customHeight="1" x14ac:dyDescent="0.4">
      <c r="A16" s="134"/>
      <c r="B16" s="334"/>
      <c r="C16" s="335"/>
      <c r="D16" s="144" t="s">
        <v>78</v>
      </c>
      <c r="E16" s="151"/>
      <c r="F16" s="51" t="str">
        <f>IFERROR(F15/$E$15,"")</f>
        <v/>
      </c>
      <c r="G16" s="51" t="str">
        <f t="shared" ref="G16:P16" si="1">IFERROR(G15/$E$15,"")</f>
        <v/>
      </c>
      <c r="H16" s="51" t="str">
        <f t="shared" si="1"/>
        <v/>
      </c>
      <c r="I16" s="51" t="str">
        <f t="shared" si="1"/>
        <v/>
      </c>
      <c r="J16" s="51" t="str">
        <f t="shared" si="1"/>
        <v/>
      </c>
      <c r="K16" s="51" t="str">
        <f t="shared" si="1"/>
        <v/>
      </c>
      <c r="L16" s="51" t="str">
        <f t="shared" si="1"/>
        <v/>
      </c>
      <c r="M16" s="51" t="str">
        <f t="shared" si="1"/>
        <v/>
      </c>
      <c r="N16" s="51" t="str">
        <f t="shared" si="1"/>
        <v/>
      </c>
      <c r="O16" s="51" t="str">
        <f t="shared" si="1"/>
        <v/>
      </c>
      <c r="P16" s="52" t="str">
        <f t="shared" si="1"/>
        <v/>
      </c>
      <c r="Q16" s="147"/>
    </row>
    <row r="17" spans="1:17" ht="17.25" customHeight="1" x14ac:dyDescent="0.4">
      <c r="A17" s="134"/>
      <c r="B17" s="362"/>
      <c r="C17" s="364" t="s">
        <v>87</v>
      </c>
      <c r="D17" s="143" t="s">
        <v>77</v>
      </c>
      <c r="E17" s="40"/>
      <c r="F17" s="41"/>
      <c r="G17" s="41"/>
      <c r="H17" s="41"/>
      <c r="I17" s="41"/>
      <c r="J17" s="41"/>
      <c r="K17" s="41"/>
      <c r="L17" s="41"/>
      <c r="M17" s="41"/>
      <c r="N17" s="41"/>
      <c r="O17" s="41"/>
      <c r="P17" s="42"/>
      <c r="Q17" s="55">
        <f>ROUND(SUM(E17:P17)/12,0)</f>
        <v>0</v>
      </c>
    </row>
    <row r="18" spans="1:17" ht="17.25" customHeight="1" x14ac:dyDescent="0.4">
      <c r="A18" s="134"/>
      <c r="B18" s="363"/>
      <c r="C18" s="365"/>
      <c r="D18" s="144" t="s">
        <v>78</v>
      </c>
      <c r="E18" s="151"/>
      <c r="F18" s="51" t="str">
        <f>IFERROR(F17/$E$17,"")</f>
        <v/>
      </c>
      <c r="G18" s="51" t="str">
        <f t="shared" ref="G18:P18" si="2">IFERROR(G17/$E$17,"")</f>
        <v/>
      </c>
      <c r="H18" s="51" t="str">
        <f t="shared" si="2"/>
        <v/>
      </c>
      <c r="I18" s="51" t="str">
        <f t="shared" si="2"/>
        <v/>
      </c>
      <c r="J18" s="51" t="str">
        <f t="shared" si="2"/>
        <v/>
      </c>
      <c r="K18" s="51" t="str">
        <f t="shared" si="2"/>
        <v/>
      </c>
      <c r="L18" s="51" t="str">
        <f t="shared" si="2"/>
        <v/>
      </c>
      <c r="M18" s="51" t="str">
        <f t="shared" si="2"/>
        <v/>
      </c>
      <c r="N18" s="51" t="str">
        <f t="shared" si="2"/>
        <v/>
      </c>
      <c r="O18" s="51" t="str">
        <f t="shared" si="2"/>
        <v/>
      </c>
      <c r="P18" s="52" t="str">
        <f t="shared" si="2"/>
        <v/>
      </c>
      <c r="Q18" s="147"/>
    </row>
    <row r="19" spans="1:17" ht="17.25" customHeight="1" x14ac:dyDescent="0.4">
      <c r="A19" s="134"/>
      <c r="B19" s="338" t="s">
        <v>5</v>
      </c>
      <c r="C19" s="359"/>
      <c r="D19" s="143" t="s">
        <v>77</v>
      </c>
      <c r="E19" s="40"/>
      <c r="F19" s="41"/>
      <c r="G19" s="41"/>
      <c r="H19" s="41"/>
      <c r="I19" s="41"/>
      <c r="J19" s="41"/>
      <c r="K19" s="41"/>
      <c r="L19" s="41"/>
      <c r="M19" s="41"/>
      <c r="N19" s="41"/>
      <c r="O19" s="41"/>
      <c r="P19" s="42"/>
      <c r="Q19" s="55">
        <f>ROUND(SUM(E19:P19)/12,0)</f>
        <v>0</v>
      </c>
    </row>
    <row r="20" spans="1:17" ht="17.25" customHeight="1" x14ac:dyDescent="0.4">
      <c r="A20" s="134"/>
      <c r="B20" s="360"/>
      <c r="C20" s="366"/>
      <c r="D20" s="144" t="s">
        <v>78</v>
      </c>
      <c r="E20" s="151"/>
      <c r="F20" s="51" t="str">
        <f>IFERROR(F19/$E$19,"")</f>
        <v/>
      </c>
      <c r="G20" s="51" t="str">
        <f t="shared" ref="G20:P20" si="3">IFERROR(G19/$E$19,"")</f>
        <v/>
      </c>
      <c r="H20" s="51" t="str">
        <f t="shared" si="3"/>
        <v/>
      </c>
      <c r="I20" s="51" t="str">
        <f t="shared" si="3"/>
        <v/>
      </c>
      <c r="J20" s="51" t="str">
        <f t="shared" si="3"/>
        <v/>
      </c>
      <c r="K20" s="51" t="str">
        <f t="shared" si="3"/>
        <v/>
      </c>
      <c r="L20" s="51" t="str">
        <f t="shared" si="3"/>
        <v/>
      </c>
      <c r="M20" s="51" t="str">
        <f t="shared" si="3"/>
        <v/>
      </c>
      <c r="N20" s="51" t="str">
        <f t="shared" si="3"/>
        <v/>
      </c>
      <c r="O20" s="51" t="str">
        <f t="shared" si="3"/>
        <v/>
      </c>
      <c r="P20" s="52" t="str">
        <f t="shared" si="3"/>
        <v/>
      </c>
      <c r="Q20" s="147"/>
    </row>
    <row r="21" spans="1:17" ht="17.25" customHeight="1" x14ac:dyDescent="0.4">
      <c r="A21" s="134"/>
      <c r="B21" s="338" t="s">
        <v>6</v>
      </c>
      <c r="C21" s="339"/>
      <c r="D21" s="143" t="s">
        <v>77</v>
      </c>
      <c r="E21" s="40"/>
      <c r="F21" s="41"/>
      <c r="G21" s="41"/>
      <c r="H21" s="41"/>
      <c r="I21" s="41"/>
      <c r="J21" s="41"/>
      <c r="K21" s="41"/>
      <c r="L21" s="41"/>
      <c r="M21" s="41"/>
      <c r="N21" s="41"/>
      <c r="O21" s="41"/>
      <c r="P21" s="42"/>
      <c r="Q21" s="55">
        <f>ROUND(SUM(E21:P21)/12,0)</f>
        <v>0</v>
      </c>
    </row>
    <row r="22" spans="1:17" ht="17.25" customHeight="1" thickBot="1" x14ac:dyDescent="0.45">
      <c r="A22" s="134"/>
      <c r="B22" s="340"/>
      <c r="C22" s="341"/>
      <c r="D22" s="145" t="s">
        <v>78</v>
      </c>
      <c r="E22" s="152"/>
      <c r="F22" s="53" t="str">
        <f>IFERROR(F21/$E$21,"")</f>
        <v/>
      </c>
      <c r="G22" s="53" t="str">
        <f t="shared" ref="G22:P22" si="4">IFERROR(G21/$E$21,"")</f>
        <v/>
      </c>
      <c r="H22" s="53" t="str">
        <f t="shared" si="4"/>
        <v/>
      </c>
      <c r="I22" s="53" t="str">
        <f t="shared" si="4"/>
        <v/>
      </c>
      <c r="J22" s="53" t="str">
        <f t="shared" si="4"/>
        <v/>
      </c>
      <c r="K22" s="53" t="str">
        <f t="shared" si="4"/>
        <v/>
      </c>
      <c r="L22" s="53" t="str">
        <f t="shared" si="4"/>
        <v/>
      </c>
      <c r="M22" s="53" t="str">
        <f t="shared" si="4"/>
        <v/>
      </c>
      <c r="N22" s="53" t="str">
        <f t="shared" si="4"/>
        <v/>
      </c>
      <c r="O22" s="53" t="str">
        <f t="shared" si="4"/>
        <v/>
      </c>
      <c r="P22" s="54" t="str">
        <f t="shared" si="4"/>
        <v/>
      </c>
      <c r="Q22" s="148"/>
    </row>
    <row r="23" spans="1:17" ht="17.25" customHeight="1" thickTop="1" thickBot="1" x14ac:dyDescent="0.45">
      <c r="A23" s="134"/>
      <c r="B23" s="336" t="s">
        <v>2</v>
      </c>
      <c r="C23" s="337"/>
      <c r="D23" s="146"/>
      <c r="E23" s="57">
        <f>SUM(E13,E15,E19,E21)</f>
        <v>0</v>
      </c>
      <c r="F23" s="149"/>
      <c r="G23" s="149"/>
      <c r="H23" s="149"/>
      <c r="I23" s="149"/>
      <c r="J23" s="149"/>
      <c r="K23" s="149"/>
      <c r="L23" s="149"/>
      <c r="M23" s="149"/>
      <c r="N23" s="149"/>
      <c r="O23" s="149"/>
      <c r="P23" s="150"/>
      <c r="Q23" s="56">
        <f>SUM(Q13,Q15,Q19,Q21)</f>
        <v>0</v>
      </c>
    </row>
    <row r="24" spans="1:17" ht="17.25" customHeight="1" x14ac:dyDescent="0.4">
      <c r="A24" s="134"/>
      <c r="B24" s="153"/>
      <c r="C24" s="153"/>
      <c r="D24" s="153"/>
      <c r="E24" s="154"/>
      <c r="F24" s="155"/>
      <c r="G24" s="155"/>
      <c r="H24" s="155"/>
      <c r="I24" s="155"/>
      <c r="J24" s="155"/>
      <c r="K24" s="155"/>
      <c r="L24" s="155"/>
      <c r="M24" s="155"/>
      <c r="N24" s="155"/>
      <c r="O24" s="155"/>
      <c r="P24" s="155"/>
      <c r="Q24" s="134"/>
    </row>
    <row r="25" spans="1:17" ht="17.25" customHeight="1" x14ac:dyDescent="0.4">
      <c r="A25" s="134"/>
      <c r="B25" s="153"/>
      <c r="C25" s="153"/>
      <c r="D25" s="153"/>
      <c r="E25" s="154"/>
      <c r="F25" s="155"/>
      <c r="G25" s="155"/>
      <c r="H25" s="155"/>
      <c r="I25" s="155"/>
      <c r="J25" s="155"/>
      <c r="K25" s="155"/>
      <c r="L25" s="155"/>
      <c r="M25" s="155"/>
      <c r="N25" s="155"/>
      <c r="O25" s="155"/>
      <c r="P25" s="155"/>
      <c r="Q25" s="134"/>
    </row>
    <row r="26" spans="1:17" ht="17.25" customHeight="1" thickBot="1" x14ac:dyDescent="0.45">
      <c r="A26" s="156" t="s">
        <v>81</v>
      </c>
      <c r="B26" s="134"/>
      <c r="C26" s="134"/>
      <c r="D26" s="157"/>
      <c r="E26" s="158"/>
      <c r="F26" s="157"/>
      <c r="G26" s="157"/>
      <c r="H26" s="157"/>
      <c r="I26" s="157"/>
      <c r="J26" s="157"/>
      <c r="K26" s="157"/>
      <c r="L26" s="157"/>
      <c r="M26" s="157"/>
      <c r="N26" s="157"/>
      <c r="O26" s="157"/>
      <c r="P26" s="157"/>
      <c r="Q26" s="134"/>
    </row>
    <row r="27" spans="1:17" ht="17.25" customHeight="1" x14ac:dyDescent="0.4">
      <c r="A27" s="134"/>
      <c r="B27" s="325" t="s">
        <v>82</v>
      </c>
      <c r="C27" s="326"/>
      <c r="D27" s="327"/>
      <c r="E27" s="159">
        <v>4</v>
      </c>
      <c r="F27" s="160">
        <v>5</v>
      </c>
      <c r="G27" s="141">
        <v>6</v>
      </c>
      <c r="H27" s="161">
        <v>7</v>
      </c>
      <c r="I27" s="141">
        <v>8</v>
      </c>
      <c r="J27" s="141">
        <v>9</v>
      </c>
      <c r="K27" s="161">
        <v>10</v>
      </c>
      <c r="L27" s="141">
        <v>11</v>
      </c>
      <c r="M27" s="141">
        <v>12</v>
      </c>
      <c r="N27" s="141">
        <v>1</v>
      </c>
      <c r="O27" s="141">
        <v>2</v>
      </c>
      <c r="P27" s="142">
        <v>3</v>
      </c>
      <c r="Q27" s="331" t="s">
        <v>74</v>
      </c>
    </row>
    <row r="28" spans="1:17" ht="17.25" customHeight="1" x14ac:dyDescent="0.4">
      <c r="A28" s="134"/>
      <c r="B28" s="328"/>
      <c r="C28" s="329"/>
      <c r="D28" s="330"/>
      <c r="E28" s="162" t="s">
        <v>75</v>
      </c>
      <c r="F28" s="314" t="s">
        <v>83</v>
      </c>
      <c r="G28" s="314"/>
      <c r="H28" s="314"/>
      <c r="I28" s="314"/>
      <c r="J28" s="314"/>
      <c r="K28" s="314"/>
      <c r="L28" s="314"/>
      <c r="M28" s="314"/>
      <c r="N28" s="314"/>
      <c r="O28" s="314"/>
      <c r="P28" s="315"/>
      <c r="Q28" s="332"/>
    </row>
    <row r="29" spans="1:17" ht="17.25" customHeight="1" x14ac:dyDescent="0.4">
      <c r="A29" s="134"/>
      <c r="B29" s="316" t="s">
        <v>76</v>
      </c>
      <c r="C29" s="317"/>
      <c r="D29" s="163" t="s">
        <v>77</v>
      </c>
      <c r="E29" s="125"/>
      <c r="F29" s="58" t="str">
        <f>IFERROR($E$29*F14,"")</f>
        <v/>
      </c>
      <c r="G29" s="59" t="str">
        <f t="shared" ref="G29:P29" si="5">IFERROR($E$29*G14,"")</f>
        <v/>
      </c>
      <c r="H29" s="59" t="str">
        <f t="shared" si="5"/>
        <v/>
      </c>
      <c r="I29" s="59" t="str">
        <f t="shared" si="5"/>
        <v/>
      </c>
      <c r="J29" s="59" t="str">
        <f t="shared" si="5"/>
        <v/>
      </c>
      <c r="K29" s="59" t="str">
        <f t="shared" si="5"/>
        <v/>
      </c>
      <c r="L29" s="59" t="str">
        <f t="shared" si="5"/>
        <v/>
      </c>
      <c r="M29" s="59" t="str">
        <f t="shared" si="5"/>
        <v/>
      </c>
      <c r="N29" s="59" t="str">
        <f t="shared" si="5"/>
        <v/>
      </c>
      <c r="O29" s="59" t="str">
        <f t="shared" si="5"/>
        <v/>
      </c>
      <c r="P29" s="60" t="str">
        <f t="shared" si="5"/>
        <v/>
      </c>
      <c r="Q29" s="43">
        <f>ROUND(SUM(E29:P29)/12,0)</f>
        <v>0</v>
      </c>
    </row>
    <row r="30" spans="1:17" ht="17.25" customHeight="1" x14ac:dyDescent="0.4">
      <c r="A30" s="134"/>
      <c r="B30" s="334" t="s">
        <v>80</v>
      </c>
      <c r="C30" s="335"/>
      <c r="D30" s="164" t="s">
        <v>77</v>
      </c>
      <c r="E30" s="125"/>
      <c r="F30" s="58" t="str">
        <f>IFERROR($E$30*F16,"")</f>
        <v/>
      </c>
      <c r="G30" s="59" t="str">
        <f t="shared" ref="G30:P30" si="6">IFERROR($E$30*G16,"")</f>
        <v/>
      </c>
      <c r="H30" s="59" t="str">
        <f t="shared" si="6"/>
        <v/>
      </c>
      <c r="I30" s="59" t="str">
        <f t="shared" si="6"/>
        <v/>
      </c>
      <c r="J30" s="59" t="str">
        <f t="shared" si="6"/>
        <v/>
      </c>
      <c r="K30" s="59" t="str">
        <f t="shared" si="6"/>
        <v/>
      </c>
      <c r="L30" s="59" t="str">
        <f t="shared" si="6"/>
        <v/>
      </c>
      <c r="M30" s="59" t="str">
        <f t="shared" si="6"/>
        <v/>
      </c>
      <c r="N30" s="59" t="str">
        <f t="shared" si="6"/>
        <v/>
      </c>
      <c r="O30" s="59" t="str">
        <f t="shared" si="6"/>
        <v/>
      </c>
      <c r="P30" s="60" t="str">
        <f t="shared" si="6"/>
        <v/>
      </c>
      <c r="Q30" s="43">
        <f>ROUND(SUM(E30:P30)/12,0)</f>
        <v>0</v>
      </c>
    </row>
    <row r="31" spans="1:17" ht="34.5" customHeight="1" x14ac:dyDescent="0.4">
      <c r="A31" s="134"/>
      <c r="B31" s="165"/>
      <c r="C31" s="166" t="s">
        <v>88</v>
      </c>
      <c r="D31" s="163" t="s">
        <v>77</v>
      </c>
      <c r="E31" s="125"/>
      <c r="F31" s="58" t="str">
        <f>IFERROR($E$31*F18,"")</f>
        <v/>
      </c>
      <c r="G31" s="59" t="str">
        <f t="shared" ref="G31:P31" si="7">IFERROR($E$31*G18,"")</f>
        <v/>
      </c>
      <c r="H31" s="59" t="str">
        <f t="shared" si="7"/>
        <v/>
      </c>
      <c r="I31" s="59" t="str">
        <f t="shared" si="7"/>
        <v/>
      </c>
      <c r="J31" s="59" t="str">
        <f t="shared" si="7"/>
        <v/>
      </c>
      <c r="K31" s="59" t="str">
        <f t="shared" si="7"/>
        <v/>
      </c>
      <c r="L31" s="59" t="str">
        <f t="shared" si="7"/>
        <v/>
      </c>
      <c r="M31" s="59" t="str">
        <f t="shared" si="7"/>
        <v/>
      </c>
      <c r="N31" s="59" t="str">
        <f t="shared" si="7"/>
        <v/>
      </c>
      <c r="O31" s="59" t="str">
        <f t="shared" si="7"/>
        <v/>
      </c>
      <c r="P31" s="60" t="str">
        <f t="shared" si="7"/>
        <v/>
      </c>
      <c r="Q31" s="43">
        <f>ROUND(SUM(E31:P31)/12,0)</f>
        <v>0</v>
      </c>
    </row>
    <row r="32" spans="1:17" ht="17.25" customHeight="1" x14ac:dyDescent="0.4">
      <c r="A32" s="134"/>
      <c r="B32" s="316" t="s">
        <v>5</v>
      </c>
      <c r="C32" s="317"/>
      <c r="D32" s="163" t="s">
        <v>77</v>
      </c>
      <c r="E32" s="125"/>
      <c r="F32" s="58" t="str">
        <f t="shared" ref="F32:P32" si="8">IFERROR($E$32*F20,"")</f>
        <v/>
      </c>
      <c r="G32" s="59" t="str">
        <f t="shared" si="8"/>
        <v/>
      </c>
      <c r="H32" s="59" t="str">
        <f t="shared" si="8"/>
        <v/>
      </c>
      <c r="I32" s="59" t="str">
        <f t="shared" si="8"/>
        <v/>
      </c>
      <c r="J32" s="59" t="str">
        <f t="shared" si="8"/>
        <v/>
      </c>
      <c r="K32" s="59" t="str">
        <f t="shared" si="8"/>
        <v/>
      </c>
      <c r="L32" s="59" t="str">
        <f t="shared" si="8"/>
        <v/>
      </c>
      <c r="M32" s="59" t="str">
        <f t="shared" si="8"/>
        <v/>
      </c>
      <c r="N32" s="59" t="str">
        <f t="shared" si="8"/>
        <v/>
      </c>
      <c r="O32" s="59" t="str">
        <f t="shared" si="8"/>
        <v/>
      </c>
      <c r="P32" s="60" t="str">
        <f t="shared" si="8"/>
        <v/>
      </c>
      <c r="Q32" s="43">
        <f>ROUND(SUM(E32:P32)/12,0)</f>
        <v>0</v>
      </c>
    </row>
    <row r="33" spans="1:17" ht="17.25" customHeight="1" thickBot="1" x14ac:dyDescent="0.45">
      <c r="A33" s="134"/>
      <c r="B33" s="321" t="s">
        <v>6</v>
      </c>
      <c r="C33" s="322"/>
      <c r="D33" s="167" t="s">
        <v>77</v>
      </c>
      <c r="E33" s="126"/>
      <c r="F33" s="61" t="str">
        <f>IFERROR($E$33*F22,"")</f>
        <v/>
      </c>
      <c r="G33" s="62" t="str">
        <f t="shared" ref="G33:P33" si="9">IFERROR($E$33*G22,"")</f>
        <v/>
      </c>
      <c r="H33" s="62" t="str">
        <f t="shared" si="9"/>
        <v/>
      </c>
      <c r="I33" s="62" t="str">
        <f t="shared" si="9"/>
        <v/>
      </c>
      <c r="J33" s="62" t="str">
        <f t="shared" si="9"/>
        <v/>
      </c>
      <c r="K33" s="62" t="str">
        <f t="shared" si="9"/>
        <v/>
      </c>
      <c r="L33" s="62" t="str">
        <f t="shared" si="9"/>
        <v/>
      </c>
      <c r="M33" s="62" t="str">
        <f t="shared" si="9"/>
        <v/>
      </c>
      <c r="N33" s="62" t="str">
        <f t="shared" si="9"/>
        <v/>
      </c>
      <c r="O33" s="62" t="str">
        <f t="shared" si="9"/>
        <v/>
      </c>
      <c r="P33" s="63" t="str">
        <f t="shared" si="9"/>
        <v/>
      </c>
      <c r="Q33" s="44">
        <f>ROUND(SUM(E33:P33)/12,0)</f>
        <v>0</v>
      </c>
    </row>
    <row r="34" spans="1:17" ht="17.25" customHeight="1" thickTop="1" thickBot="1" x14ac:dyDescent="0.45">
      <c r="A34" s="134"/>
      <c r="B34" s="323" t="s">
        <v>2</v>
      </c>
      <c r="C34" s="324"/>
      <c r="D34" s="168"/>
      <c r="E34" s="64">
        <f>SUM(E29,E30,E32,E33)</f>
        <v>0</v>
      </c>
      <c r="F34" s="170"/>
      <c r="G34" s="171"/>
      <c r="H34" s="171"/>
      <c r="I34" s="171"/>
      <c r="J34" s="171"/>
      <c r="K34" s="171"/>
      <c r="L34" s="171"/>
      <c r="M34" s="171"/>
      <c r="N34" s="171"/>
      <c r="O34" s="171"/>
      <c r="P34" s="172"/>
      <c r="Q34" s="65">
        <f>SUM(Q29,Q30,Q32,Q33)</f>
        <v>0</v>
      </c>
    </row>
    <row r="35" spans="1:17" ht="17.25" customHeight="1" x14ac:dyDescent="0.4">
      <c r="A35" s="134"/>
      <c r="B35" s="169" t="s">
        <v>84</v>
      </c>
      <c r="C35" s="154"/>
      <c r="D35" s="134"/>
      <c r="E35" s="134"/>
      <c r="F35" s="134"/>
      <c r="G35" s="134"/>
      <c r="H35" s="134"/>
      <c r="I35" s="134"/>
      <c r="J35" s="134"/>
      <c r="K35" s="134"/>
      <c r="L35" s="134"/>
      <c r="M35" s="134"/>
      <c r="N35" s="134"/>
      <c r="O35" s="134"/>
      <c r="P35" s="134"/>
      <c r="Q35" s="134"/>
    </row>
    <row r="36" spans="1:17" ht="17.25" customHeight="1" x14ac:dyDescent="0.4">
      <c r="A36" s="134"/>
      <c r="B36" s="154"/>
      <c r="C36" s="154"/>
      <c r="D36" s="134"/>
      <c r="E36" s="134"/>
      <c r="F36" s="134"/>
      <c r="G36" s="134"/>
      <c r="H36" s="134"/>
      <c r="I36" s="134"/>
      <c r="J36" s="134"/>
      <c r="K36" s="134"/>
      <c r="L36" s="134"/>
      <c r="M36" s="134"/>
      <c r="N36" s="134"/>
      <c r="O36" s="134"/>
      <c r="P36" s="134"/>
      <c r="Q36" s="134"/>
    </row>
    <row r="37" spans="1:17" ht="17.25" customHeight="1" x14ac:dyDescent="0.4">
      <c r="A37" s="134"/>
      <c r="B37" s="154"/>
      <c r="C37" s="154"/>
      <c r="D37" s="134"/>
      <c r="E37" s="134"/>
      <c r="F37" s="134"/>
      <c r="G37" s="134"/>
      <c r="H37" s="134"/>
      <c r="I37" s="134"/>
      <c r="J37" s="134"/>
      <c r="K37" s="134"/>
      <c r="L37" s="134"/>
      <c r="M37" s="134"/>
      <c r="N37" s="134"/>
      <c r="O37" s="134"/>
      <c r="P37" s="134"/>
      <c r="Q37" s="134"/>
    </row>
    <row r="38" spans="1:17" ht="17.25" customHeight="1" x14ac:dyDescent="0.4">
      <c r="A38" s="134"/>
      <c r="B38" s="154"/>
      <c r="C38" s="154"/>
      <c r="D38" s="134"/>
      <c r="E38" s="134"/>
      <c r="F38" s="134"/>
      <c r="G38" s="134"/>
      <c r="H38" s="134"/>
      <c r="I38" s="134"/>
      <c r="J38" s="134"/>
      <c r="K38" s="134"/>
      <c r="L38" s="134"/>
      <c r="M38" s="134"/>
      <c r="N38" s="134"/>
      <c r="O38" s="134"/>
      <c r="P38" s="134"/>
      <c r="Q38" s="134"/>
    </row>
    <row r="39" spans="1:17" ht="17.25" customHeight="1" x14ac:dyDescent="0.4">
      <c r="A39" s="134"/>
      <c r="B39" s="154"/>
      <c r="C39" s="154"/>
      <c r="D39" s="134"/>
      <c r="E39" s="134"/>
      <c r="F39" s="134"/>
      <c r="G39" s="134"/>
      <c r="H39" s="134"/>
      <c r="I39" s="134"/>
      <c r="J39" s="134"/>
      <c r="K39" s="134"/>
      <c r="L39" s="134"/>
      <c r="M39" s="134"/>
      <c r="N39" s="134"/>
      <c r="O39" s="134"/>
      <c r="P39" s="134"/>
      <c r="Q39" s="134"/>
    </row>
    <row r="40" spans="1:17" ht="17.25" customHeight="1" x14ac:dyDescent="0.4">
      <c r="A40" s="134"/>
      <c r="B40" s="157"/>
      <c r="C40" s="157"/>
      <c r="D40" s="157"/>
      <c r="E40" s="154"/>
      <c r="F40" s="157"/>
      <c r="G40" s="157"/>
      <c r="H40" s="157"/>
      <c r="I40" s="157"/>
      <c r="J40" s="157"/>
      <c r="K40" s="157"/>
      <c r="L40" s="157"/>
      <c r="M40" s="157"/>
      <c r="N40" s="157"/>
      <c r="O40" s="157"/>
      <c r="P40" s="157"/>
      <c r="Q40" s="157"/>
    </row>
    <row r="41" spans="1:17" ht="17.25" customHeight="1" thickBot="1" x14ac:dyDescent="0.45">
      <c r="A41" s="156" t="s">
        <v>85</v>
      </c>
      <c r="B41" s="134"/>
      <c r="C41" s="134"/>
      <c r="D41" s="157"/>
      <c r="E41" s="158"/>
      <c r="F41" s="157"/>
      <c r="G41" s="157"/>
      <c r="H41" s="157"/>
      <c r="I41" s="157"/>
      <c r="J41" s="157"/>
      <c r="K41" s="157"/>
      <c r="L41" s="157"/>
      <c r="M41" s="157"/>
      <c r="N41" s="157"/>
      <c r="O41" s="157"/>
      <c r="P41" s="157"/>
      <c r="Q41" s="157"/>
    </row>
    <row r="42" spans="1:17" ht="17.25" customHeight="1" x14ac:dyDescent="0.4">
      <c r="A42" s="134"/>
      <c r="B42" s="325" t="s">
        <v>82</v>
      </c>
      <c r="C42" s="326"/>
      <c r="D42" s="327"/>
      <c r="E42" s="173">
        <v>4</v>
      </c>
      <c r="F42" s="140">
        <v>5</v>
      </c>
      <c r="G42" s="141">
        <v>6</v>
      </c>
      <c r="H42" s="161">
        <v>7</v>
      </c>
      <c r="I42" s="141">
        <v>8</v>
      </c>
      <c r="J42" s="141">
        <v>9</v>
      </c>
      <c r="K42" s="161">
        <v>10</v>
      </c>
      <c r="L42" s="141">
        <v>11</v>
      </c>
      <c r="M42" s="141">
        <v>12</v>
      </c>
      <c r="N42" s="141">
        <v>1</v>
      </c>
      <c r="O42" s="141">
        <v>2</v>
      </c>
      <c r="P42" s="142">
        <v>3</v>
      </c>
      <c r="Q42" s="331" t="s">
        <v>74</v>
      </c>
    </row>
    <row r="43" spans="1:17" ht="17.25" customHeight="1" x14ac:dyDescent="0.4">
      <c r="A43" s="134"/>
      <c r="B43" s="328"/>
      <c r="C43" s="329"/>
      <c r="D43" s="330"/>
      <c r="E43" s="174" t="s">
        <v>75</v>
      </c>
      <c r="F43" s="333" t="s">
        <v>86</v>
      </c>
      <c r="G43" s="314"/>
      <c r="H43" s="314"/>
      <c r="I43" s="314"/>
      <c r="J43" s="314"/>
      <c r="K43" s="314"/>
      <c r="L43" s="314"/>
      <c r="M43" s="314"/>
      <c r="N43" s="314"/>
      <c r="O43" s="314"/>
      <c r="P43" s="315"/>
      <c r="Q43" s="332"/>
    </row>
    <row r="44" spans="1:17" ht="17.25" customHeight="1" x14ac:dyDescent="0.4">
      <c r="A44" s="134"/>
      <c r="B44" s="316" t="s">
        <v>76</v>
      </c>
      <c r="C44" s="317"/>
      <c r="D44" s="175" t="s">
        <v>77</v>
      </c>
      <c r="E44" s="66">
        <f>E29</f>
        <v>0</v>
      </c>
      <c r="F44" s="45"/>
      <c r="G44" s="46"/>
      <c r="H44" s="46"/>
      <c r="I44" s="46"/>
      <c r="J44" s="46"/>
      <c r="K44" s="46"/>
      <c r="L44" s="46"/>
      <c r="M44" s="46"/>
      <c r="N44" s="46"/>
      <c r="O44" s="46"/>
      <c r="P44" s="47"/>
      <c r="Q44" s="43">
        <f>ROUND(SUM(E44:P44)/12,0)</f>
        <v>0</v>
      </c>
    </row>
    <row r="45" spans="1:17" ht="17.25" customHeight="1" x14ac:dyDescent="0.4">
      <c r="A45" s="134"/>
      <c r="B45" s="334" t="s">
        <v>80</v>
      </c>
      <c r="C45" s="335"/>
      <c r="D45" s="175" t="s">
        <v>77</v>
      </c>
      <c r="E45" s="66">
        <f>E30</f>
        <v>0</v>
      </c>
      <c r="F45" s="45"/>
      <c r="G45" s="46"/>
      <c r="H45" s="46"/>
      <c r="I45" s="46"/>
      <c r="J45" s="46"/>
      <c r="K45" s="46"/>
      <c r="L45" s="46"/>
      <c r="M45" s="46"/>
      <c r="N45" s="46"/>
      <c r="O45" s="46"/>
      <c r="P45" s="47"/>
      <c r="Q45" s="43">
        <f>ROUND(SUM(E45:P45)/12,0)</f>
        <v>0</v>
      </c>
    </row>
    <row r="46" spans="1:17" ht="34.5" customHeight="1" x14ac:dyDescent="0.4">
      <c r="A46" s="134"/>
      <c r="B46" s="165"/>
      <c r="C46" s="166" t="s">
        <v>88</v>
      </c>
      <c r="D46" s="175" t="s">
        <v>77</v>
      </c>
      <c r="E46" s="66">
        <f>E31</f>
        <v>0</v>
      </c>
      <c r="F46" s="45"/>
      <c r="G46" s="46"/>
      <c r="H46" s="46"/>
      <c r="I46" s="46"/>
      <c r="J46" s="46"/>
      <c r="K46" s="46"/>
      <c r="L46" s="46"/>
      <c r="M46" s="46"/>
      <c r="N46" s="46"/>
      <c r="O46" s="46"/>
      <c r="P46" s="47"/>
      <c r="Q46" s="43">
        <f>ROUND(SUM(E46:P46)/12,0)</f>
        <v>0</v>
      </c>
    </row>
    <row r="47" spans="1:17" ht="17.25" customHeight="1" x14ac:dyDescent="0.4">
      <c r="A47" s="134"/>
      <c r="B47" s="316" t="s">
        <v>5</v>
      </c>
      <c r="C47" s="317"/>
      <c r="D47" s="175" t="s">
        <v>77</v>
      </c>
      <c r="E47" s="66">
        <f>E32</f>
        <v>0</v>
      </c>
      <c r="F47" s="45"/>
      <c r="G47" s="46"/>
      <c r="H47" s="46"/>
      <c r="I47" s="46"/>
      <c r="J47" s="46"/>
      <c r="K47" s="46"/>
      <c r="L47" s="46"/>
      <c r="M47" s="46"/>
      <c r="N47" s="46"/>
      <c r="O47" s="46"/>
      <c r="P47" s="47"/>
      <c r="Q47" s="43">
        <f>ROUND(SUM(E47:P47)/12,0)</f>
        <v>0</v>
      </c>
    </row>
    <row r="48" spans="1:17" ht="17.25" customHeight="1" thickBot="1" x14ac:dyDescent="0.45">
      <c r="A48" s="134"/>
      <c r="B48" s="321" t="s">
        <v>6</v>
      </c>
      <c r="C48" s="322"/>
      <c r="D48" s="176" t="s">
        <v>77</v>
      </c>
      <c r="E48" s="67">
        <f>E33</f>
        <v>0</v>
      </c>
      <c r="F48" s="48"/>
      <c r="G48" s="49"/>
      <c r="H48" s="49"/>
      <c r="I48" s="49"/>
      <c r="J48" s="49"/>
      <c r="K48" s="49"/>
      <c r="L48" s="49"/>
      <c r="M48" s="49"/>
      <c r="N48" s="49"/>
      <c r="O48" s="49"/>
      <c r="P48" s="50"/>
      <c r="Q48" s="44">
        <f>ROUND(SUM(E48:P48)/12,0)</f>
        <v>0</v>
      </c>
    </row>
    <row r="49" spans="1:17" ht="17.25" customHeight="1" thickTop="1" thickBot="1" x14ac:dyDescent="0.45">
      <c r="A49" s="134"/>
      <c r="B49" s="336" t="s">
        <v>2</v>
      </c>
      <c r="C49" s="337"/>
      <c r="D49" s="177"/>
      <c r="E49" s="68">
        <f>SUM(E44,E45,E47,E48)</f>
        <v>0</v>
      </c>
      <c r="F49" s="182"/>
      <c r="G49" s="149"/>
      <c r="H49" s="149"/>
      <c r="I49" s="149"/>
      <c r="J49" s="149"/>
      <c r="K49" s="149"/>
      <c r="L49" s="149"/>
      <c r="M49" s="149"/>
      <c r="N49" s="149"/>
      <c r="O49" s="149"/>
      <c r="P49" s="150"/>
      <c r="Q49" s="65">
        <f>SUM(Q44,Q45,Q47,Q48)</f>
        <v>0</v>
      </c>
    </row>
    <row r="50" spans="1:17" ht="17.25" customHeight="1" x14ac:dyDescent="0.4">
      <c r="A50" s="134"/>
      <c r="B50" s="169" t="s">
        <v>84</v>
      </c>
      <c r="C50" s="154"/>
      <c r="D50" s="178"/>
      <c r="E50" s="179"/>
      <c r="F50" s="179"/>
      <c r="G50" s="179"/>
      <c r="H50" s="179"/>
      <c r="I50" s="179"/>
      <c r="J50" s="179"/>
      <c r="K50" s="179"/>
      <c r="L50" s="179"/>
      <c r="M50" s="179"/>
      <c r="N50" s="179"/>
      <c r="O50" s="179"/>
      <c r="P50" s="179"/>
      <c r="Q50" s="179"/>
    </row>
    <row r="51" spans="1:17" ht="17.25" customHeight="1" x14ac:dyDescent="0.4">
      <c r="A51" s="134"/>
      <c r="B51" s="154"/>
      <c r="C51" s="154"/>
      <c r="D51" s="178"/>
      <c r="E51" s="179"/>
      <c r="F51" s="179"/>
      <c r="G51" s="179"/>
      <c r="H51" s="179"/>
      <c r="I51" s="179"/>
      <c r="J51" s="179"/>
      <c r="K51" s="179"/>
      <c r="L51" s="179"/>
      <c r="M51" s="179"/>
      <c r="N51" s="179"/>
      <c r="O51" s="179"/>
      <c r="P51" s="179"/>
      <c r="Q51" s="179"/>
    </row>
    <row r="52" spans="1:17" ht="17.25" customHeight="1" thickBot="1" x14ac:dyDescent="0.45">
      <c r="A52" s="134"/>
      <c r="B52" s="180" t="s">
        <v>92</v>
      </c>
      <c r="C52" s="181"/>
      <c r="D52" s="134"/>
      <c r="E52" s="134"/>
      <c r="F52" s="134"/>
      <c r="G52" s="134"/>
      <c r="H52" s="134"/>
      <c r="I52" s="134"/>
      <c r="J52" s="134"/>
      <c r="K52" s="134"/>
      <c r="L52" s="134"/>
      <c r="M52" s="134"/>
      <c r="N52" s="134"/>
      <c r="O52" s="134"/>
      <c r="P52" s="134"/>
      <c r="Q52" s="134"/>
    </row>
    <row r="53" spans="1:17" ht="94.5" customHeight="1" thickBot="1" x14ac:dyDescent="0.45">
      <c r="A53" s="134"/>
      <c r="B53" s="318"/>
      <c r="C53" s="319"/>
      <c r="D53" s="319"/>
      <c r="E53" s="319"/>
      <c r="F53" s="319"/>
      <c r="G53" s="319"/>
      <c r="H53" s="319"/>
      <c r="I53" s="319"/>
      <c r="J53" s="319"/>
      <c r="K53" s="319"/>
      <c r="L53" s="319"/>
      <c r="M53" s="319"/>
      <c r="N53" s="319"/>
      <c r="O53" s="319"/>
      <c r="P53" s="319"/>
      <c r="Q53" s="320"/>
    </row>
    <row r="54" spans="1:17" ht="17.25" customHeight="1" x14ac:dyDescent="0.4"/>
    <row r="55" spans="1:17" ht="17.25" customHeight="1" x14ac:dyDescent="0.4"/>
    <row r="56" spans="1:17" ht="17.25" customHeight="1" x14ac:dyDescent="0.4"/>
    <row r="57" spans="1:17" ht="17.25" customHeight="1" x14ac:dyDescent="0.4"/>
    <row r="58" spans="1:17" ht="17.25" customHeight="1" x14ac:dyDescent="0.4"/>
    <row r="59" spans="1:17" ht="17.25" customHeight="1" x14ac:dyDescent="0.4"/>
    <row r="60" spans="1:17" ht="17.25" customHeight="1" x14ac:dyDescent="0.4"/>
    <row r="61" spans="1:17" ht="17.25" customHeight="1" x14ac:dyDescent="0.4"/>
    <row r="62" spans="1:17" ht="17.25" customHeight="1" x14ac:dyDescent="0.4"/>
    <row r="63" spans="1:17" ht="17.25" customHeight="1" x14ac:dyDescent="0.4"/>
    <row r="64" spans="1:17" ht="17.25" customHeight="1" x14ac:dyDescent="0.4"/>
    <row r="65" ht="17.25" customHeight="1" x14ac:dyDescent="0.4"/>
    <row r="66" ht="17.25" customHeight="1" x14ac:dyDescent="0.4"/>
    <row r="67" ht="17.25" customHeight="1" x14ac:dyDescent="0.4"/>
    <row r="68" ht="17.25" customHeight="1" x14ac:dyDescent="0.4"/>
    <row r="69" ht="17.25" customHeight="1" x14ac:dyDescent="0.4"/>
    <row r="70" ht="17.25" customHeight="1" x14ac:dyDescent="0.4"/>
    <row r="71" ht="17.25" customHeight="1" x14ac:dyDescent="0.4"/>
    <row r="72" ht="17.25" customHeight="1" x14ac:dyDescent="0.4"/>
    <row r="73" ht="17.25" customHeight="1" x14ac:dyDescent="0.4"/>
    <row r="74" ht="17.25" customHeight="1" x14ac:dyDescent="0.4"/>
    <row r="75" ht="17.25" customHeight="1" x14ac:dyDescent="0.4"/>
    <row r="76" ht="17.25" customHeight="1" x14ac:dyDescent="0.4"/>
    <row r="77" ht="17.25" customHeight="1" x14ac:dyDescent="0.4"/>
    <row r="78" ht="17.25" customHeight="1" x14ac:dyDescent="0.4"/>
    <row r="79" ht="17.25" customHeight="1" x14ac:dyDescent="0.4"/>
    <row r="80" ht="17.25" customHeight="1" x14ac:dyDescent="0.4"/>
    <row r="81" ht="17.25" customHeight="1" x14ac:dyDescent="0.4"/>
    <row r="82" ht="17.25" customHeight="1" x14ac:dyDescent="0.4"/>
    <row r="83" ht="17.25" customHeight="1" x14ac:dyDescent="0.4"/>
    <row r="84" ht="17.25" customHeight="1" x14ac:dyDescent="0.4"/>
    <row r="85" ht="17.25" customHeight="1" x14ac:dyDescent="0.4"/>
    <row r="86" ht="17.25" customHeight="1" x14ac:dyDescent="0.4"/>
    <row r="87" ht="17.25" customHeight="1" x14ac:dyDescent="0.4"/>
    <row r="88" ht="17.25" customHeight="1" x14ac:dyDescent="0.4"/>
    <row r="89" ht="17.25" customHeight="1" x14ac:dyDescent="0.4"/>
    <row r="90" ht="17.25" customHeight="1" x14ac:dyDescent="0.4"/>
    <row r="91" ht="17.25" customHeight="1" x14ac:dyDescent="0.4"/>
    <row r="92" ht="17.25" customHeight="1" x14ac:dyDescent="0.4"/>
  </sheetData>
  <sheetProtection algorithmName="SHA-512" hashValue="byScNmUZu6J+gLUdkhG2c+0yO9mAUsp5oGSWqq+e7USlOa213Fk5/0TIf/FR61NoQiR8NXyLE4Y5egTRqPSX6A==" saltValue="jliccr65xyKLUCqE5aCUNQ==" spinCount="100000" sheet="1" objects="1" scenarios="1"/>
  <mergeCells count="31">
    <mergeCell ref="B21:C22"/>
    <mergeCell ref="B23:C23"/>
    <mergeCell ref="B27:D28"/>
    <mergeCell ref="A1:Q1"/>
    <mergeCell ref="H3:L3"/>
    <mergeCell ref="M3:Q3"/>
    <mergeCell ref="B7:Q8"/>
    <mergeCell ref="B11:D12"/>
    <mergeCell ref="Q11:Q12"/>
    <mergeCell ref="E12:P12"/>
    <mergeCell ref="B13:C14"/>
    <mergeCell ref="B15:C16"/>
    <mergeCell ref="B17:B18"/>
    <mergeCell ref="C17:C18"/>
    <mergeCell ref="B19:C20"/>
    <mergeCell ref="Q27:Q28"/>
    <mergeCell ref="F28:P28"/>
    <mergeCell ref="B29:C29"/>
    <mergeCell ref="B53:Q53"/>
    <mergeCell ref="B32:C32"/>
    <mergeCell ref="B33:C33"/>
    <mergeCell ref="B34:C34"/>
    <mergeCell ref="B42:D43"/>
    <mergeCell ref="Q42:Q43"/>
    <mergeCell ref="F43:P43"/>
    <mergeCell ref="B44:C44"/>
    <mergeCell ref="B45:C45"/>
    <mergeCell ref="B47:C47"/>
    <mergeCell ref="B48:C48"/>
    <mergeCell ref="B49:C49"/>
    <mergeCell ref="B30:C30"/>
  </mergeCells>
  <phoneticPr fontId="1"/>
  <printOptions horizontalCentered="1"/>
  <pageMargins left="0.39370078740157483" right="0.39370078740157483" top="0.39370078740157483" bottom="0.39370078740157483" header="0.31496062992125984" footer="0.19685039370078741"/>
  <pageSetup paperSize="9" scale="78" orientation="portrait" r:id="rId1"/>
  <rowBreaks count="1" manualBreakCount="1">
    <brk id="35" max="16383" man="1"/>
  </rowBreaks>
  <ignoredErrors>
    <ignoredError sqref="M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view="pageBreakPreview" zoomScale="70" zoomScaleNormal="100" zoomScaleSheetLayoutView="70" workbookViewId="0">
      <selection activeCell="J2" sqref="J2:L2"/>
    </sheetView>
  </sheetViews>
  <sheetFormatPr defaultColWidth="9" defaultRowHeight="18.75" x14ac:dyDescent="0.4"/>
  <cols>
    <col min="1" max="1" width="2.875" style="5" customWidth="1"/>
    <col min="2" max="2" width="3" style="3" customWidth="1"/>
    <col min="3" max="3" width="14.75" style="3" customWidth="1"/>
    <col min="4" max="4" width="28.25" style="3" customWidth="1"/>
    <col min="5" max="5" width="10" style="4" customWidth="1"/>
    <col min="6" max="6" width="13.125" style="4" customWidth="1"/>
    <col min="7" max="7" width="6.5" style="4" hidden="1" customWidth="1"/>
    <col min="8" max="8" width="13.125" style="4" customWidth="1"/>
    <col min="9" max="9" width="8.125" style="69" customWidth="1"/>
    <col min="10" max="10" width="5.25" style="5" bestFit="1" customWidth="1"/>
    <col min="11" max="11" width="6.5" style="5" hidden="1" customWidth="1"/>
    <col min="12" max="12" width="13.125" style="5" customWidth="1"/>
    <col min="13" max="13" width="9" style="5"/>
    <col min="14" max="14" width="5.625" style="5" customWidth="1"/>
    <col min="15" max="16384" width="9" style="5"/>
  </cols>
  <sheetData>
    <row r="1" spans="1:13" ht="19.5" thickBot="1" x14ac:dyDescent="0.45">
      <c r="A1" s="183"/>
      <c r="B1" s="184"/>
      <c r="C1" s="184"/>
      <c r="D1" s="184"/>
      <c r="E1" s="184"/>
      <c r="F1" s="185"/>
      <c r="G1" s="185"/>
      <c r="H1" s="185"/>
      <c r="I1" s="185"/>
      <c r="J1" s="183"/>
      <c r="K1" s="183"/>
      <c r="L1" s="183"/>
      <c r="M1" s="183"/>
    </row>
    <row r="2" spans="1:13" x14ac:dyDescent="0.4">
      <c r="A2" s="183"/>
      <c r="B2" s="388" t="s">
        <v>135</v>
      </c>
      <c r="C2" s="389"/>
      <c r="D2" s="184"/>
      <c r="E2" s="184"/>
      <c r="F2" s="394" t="s">
        <v>65</v>
      </c>
      <c r="G2" s="395"/>
      <c r="H2" s="396"/>
      <c r="I2" s="186" t="s">
        <v>56</v>
      </c>
      <c r="J2" s="397"/>
      <c r="K2" s="398"/>
      <c r="L2" s="399"/>
      <c r="M2" s="187" t="s">
        <v>55</v>
      </c>
    </row>
    <row r="3" spans="1:13" x14ac:dyDescent="0.4">
      <c r="A3" s="183"/>
      <c r="B3" s="390"/>
      <c r="C3" s="391"/>
      <c r="D3" s="184"/>
      <c r="E3" s="184"/>
      <c r="F3" s="400" t="s">
        <v>58</v>
      </c>
      <c r="G3" s="401"/>
      <c r="H3" s="402"/>
      <c r="I3" s="403" t="s">
        <v>135</v>
      </c>
      <c r="J3" s="403"/>
      <c r="K3" s="403"/>
      <c r="L3" s="403"/>
      <c r="M3" s="404"/>
    </row>
    <row r="4" spans="1:13" ht="19.5" thickBot="1" x14ac:dyDescent="0.45">
      <c r="A4" s="183"/>
      <c r="B4" s="392"/>
      <c r="C4" s="393"/>
      <c r="D4" s="184"/>
      <c r="E4" s="184"/>
      <c r="F4" s="400" t="s">
        <v>59</v>
      </c>
      <c r="G4" s="401"/>
      <c r="H4" s="402"/>
      <c r="I4" s="405"/>
      <c r="J4" s="405"/>
      <c r="K4" s="405"/>
      <c r="L4" s="405"/>
      <c r="M4" s="406"/>
    </row>
    <row r="5" spans="1:13" ht="33" customHeight="1" x14ac:dyDescent="0.4">
      <c r="A5" s="183"/>
      <c r="B5" s="184"/>
      <c r="C5" s="184"/>
      <c r="D5" s="184"/>
      <c r="E5" s="184"/>
      <c r="F5" s="400" t="s">
        <v>60</v>
      </c>
      <c r="G5" s="401"/>
      <c r="H5" s="402"/>
      <c r="I5" s="407"/>
      <c r="J5" s="407"/>
      <c r="K5" s="407"/>
      <c r="L5" s="407"/>
      <c r="M5" s="408"/>
    </row>
    <row r="6" spans="1:13" ht="19.5" thickBot="1" x14ac:dyDescent="0.45">
      <c r="A6" s="183"/>
      <c r="B6" s="184"/>
      <c r="C6" s="184"/>
      <c r="D6" s="184"/>
      <c r="E6" s="184"/>
      <c r="F6" s="409" t="s">
        <v>61</v>
      </c>
      <c r="G6" s="410"/>
      <c r="H6" s="411"/>
      <c r="I6" s="412"/>
      <c r="J6" s="412"/>
      <c r="K6" s="412"/>
      <c r="L6" s="412"/>
      <c r="M6" s="413"/>
    </row>
    <row r="7" spans="1:13" x14ac:dyDescent="0.4">
      <c r="A7" s="183"/>
      <c r="B7" s="184"/>
      <c r="C7" s="184"/>
      <c r="D7" s="184"/>
      <c r="E7" s="184"/>
      <c r="F7" s="185"/>
      <c r="G7" s="185"/>
      <c r="H7" s="185"/>
      <c r="I7" s="185"/>
      <c r="J7" s="183"/>
      <c r="K7" s="183"/>
      <c r="L7" s="183"/>
      <c r="M7" s="183"/>
    </row>
    <row r="8" spans="1:13" s="2" customFormat="1" ht="23.25" customHeight="1" x14ac:dyDescent="0.4">
      <c r="A8" s="414" t="s">
        <v>62</v>
      </c>
      <c r="B8" s="414"/>
      <c r="C8" s="414"/>
      <c r="D8" s="414"/>
      <c r="E8" s="414"/>
      <c r="F8" s="414"/>
      <c r="G8" s="414"/>
      <c r="H8" s="414"/>
      <c r="I8" s="414"/>
      <c r="J8" s="414"/>
      <c r="K8" s="414"/>
      <c r="L8" s="414"/>
      <c r="M8" s="414"/>
    </row>
    <row r="9" spans="1:13" ht="19.5" customHeight="1" x14ac:dyDescent="0.4">
      <c r="A9" s="184"/>
      <c r="B9" s="184"/>
      <c r="C9" s="188"/>
      <c r="D9" s="189"/>
      <c r="E9" s="189"/>
      <c r="F9" s="189"/>
      <c r="G9" s="189"/>
      <c r="H9" s="185"/>
      <c r="I9" s="190"/>
      <c r="J9" s="183"/>
      <c r="K9" s="183"/>
      <c r="L9" s="183"/>
      <c r="M9" s="183"/>
    </row>
    <row r="10" spans="1:13" ht="19.5" customHeight="1" thickBot="1" x14ac:dyDescent="0.45">
      <c r="A10" s="191" t="s">
        <v>12</v>
      </c>
      <c r="B10" s="184"/>
      <c r="C10" s="184"/>
      <c r="D10" s="184"/>
      <c r="E10" s="189"/>
      <c r="F10" s="189"/>
      <c r="G10" s="189"/>
      <c r="H10" s="185"/>
      <c r="I10" s="190"/>
      <c r="J10" s="183"/>
      <c r="K10" s="183"/>
      <c r="L10" s="183"/>
      <c r="M10" s="183"/>
    </row>
    <row r="11" spans="1:13" ht="33" customHeight="1" thickBot="1" x14ac:dyDescent="0.45">
      <c r="A11" s="192"/>
      <c r="B11" s="415"/>
      <c r="C11" s="416"/>
      <c r="D11" s="416"/>
      <c r="E11" s="193" t="s">
        <v>9</v>
      </c>
      <c r="F11" s="194" t="s">
        <v>95</v>
      </c>
      <c r="G11" s="189"/>
      <c r="H11" s="194" t="s">
        <v>95</v>
      </c>
      <c r="I11" s="190"/>
      <c r="J11" s="183"/>
      <c r="K11" s="183"/>
      <c r="L11" s="183"/>
      <c r="M11" s="183"/>
    </row>
    <row r="12" spans="1:13" ht="37.5" customHeight="1" thickBot="1" x14ac:dyDescent="0.45">
      <c r="A12" s="192"/>
      <c r="B12" s="417" t="s">
        <v>19</v>
      </c>
      <c r="C12" s="379"/>
      <c r="D12" s="379"/>
      <c r="E12" s="70" t="s">
        <v>0</v>
      </c>
      <c r="F12" s="194" t="s">
        <v>21</v>
      </c>
      <c r="G12" s="189"/>
      <c r="H12" s="23" t="str">
        <f>IF(E12="あり","分園分を記入","入力不要")</f>
        <v>入力不要</v>
      </c>
      <c r="I12" s="190"/>
      <c r="J12" s="183"/>
      <c r="K12" s="183"/>
      <c r="L12" s="183"/>
      <c r="M12" s="183"/>
    </row>
    <row r="13" spans="1:13" ht="19.5" customHeight="1" thickBot="1" x14ac:dyDescent="0.45">
      <c r="A13" s="191"/>
      <c r="B13" s="417" t="s">
        <v>13</v>
      </c>
      <c r="C13" s="379"/>
      <c r="D13" s="379"/>
      <c r="E13" s="379"/>
      <c r="F13" s="71">
        <f>F14+F15</f>
        <v>0</v>
      </c>
      <c r="G13" s="189"/>
      <c r="H13" s="71">
        <f>H14+H15</f>
        <v>0</v>
      </c>
      <c r="I13" s="190"/>
      <c r="J13" s="183"/>
      <c r="K13" s="183"/>
      <c r="L13" s="183"/>
      <c r="M13" s="183"/>
    </row>
    <row r="14" spans="1:13" ht="19.5" customHeight="1" thickBot="1" x14ac:dyDescent="0.45">
      <c r="A14" s="191"/>
      <c r="B14" s="195"/>
      <c r="C14" s="379" t="s">
        <v>96</v>
      </c>
      <c r="D14" s="379"/>
      <c r="E14" s="379"/>
      <c r="F14" s="1"/>
      <c r="G14" s="6"/>
      <c r="H14" s="1"/>
      <c r="I14" s="190"/>
      <c r="J14" s="183"/>
      <c r="K14" s="183"/>
      <c r="L14" s="183"/>
      <c r="M14" s="183"/>
    </row>
    <row r="15" spans="1:13" ht="19.5" customHeight="1" thickBot="1" x14ac:dyDescent="0.45">
      <c r="A15" s="191"/>
      <c r="B15" s="195"/>
      <c r="C15" s="379" t="s">
        <v>97</v>
      </c>
      <c r="D15" s="379"/>
      <c r="E15" s="379"/>
      <c r="F15" s="1"/>
      <c r="G15" s="6"/>
      <c r="H15" s="1"/>
      <c r="I15" s="190"/>
      <c r="J15" s="183"/>
      <c r="K15" s="183"/>
      <c r="L15" s="183"/>
      <c r="M15" s="183"/>
    </row>
    <row r="16" spans="1:13" ht="19.5" customHeight="1" x14ac:dyDescent="0.4">
      <c r="A16" s="191"/>
      <c r="B16" s="418" t="s">
        <v>14</v>
      </c>
      <c r="C16" s="419"/>
      <c r="D16" s="419"/>
      <c r="E16" s="419"/>
      <c r="F16" s="72">
        <f>F17+F21</f>
        <v>0</v>
      </c>
      <c r="G16" s="189"/>
      <c r="H16" s="72">
        <f>H17+H21</f>
        <v>0</v>
      </c>
      <c r="I16" s="190"/>
      <c r="J16" s="183"/>
      <c r="K16" s="183"/>
      <c r="L16" s="183"/>
      <c r="M16" s="183"/>
    </row>
    <row r="17" spans="1:13" ht="19.5" customHeight="1" thickBot="1" x14ac:dyDescent="0.45">
      <c r="A17" s="191"/>
      <c r="B17" s="196"/>
      <c r="C17" s="197" t="s">
        <v>96</v>
      </c>
      <c r="D17" s="197"/>
      <c r="E17" s="197"/>
      <c r="F17" s="73">
        <f>F18+F19</f>
        <v>0</v>
      </c>
      <c r="G17" s="189"/>
      <c r="H17" s="73">
        <f>H18+H19</f>
        <v>0</v>
      </c>
      <c r="I17" s="190"/>
      <c r="J17" s="183"/>
      <c r="K17" s="183"/>
      <c r="L17" s="183"/>
      <c r="M17" s="183"/>
    </row>
    <row r="18" spans="1:13" ht="19.5" customHeight="1" x14ac:dyDescent="0.4">
      <c r="A18" s="191"/>
      <c r="B18" s="196"/>
      <c r="C18" s="368" t="s">
        <v>98</v>
      </c>
      <c r="D18" s="369"/>
      <c r="E18" s="198"/>
      <c r="F18" s="13"/>
      <c r="G18" s="6"/>
      <c r="H18" s="13"/>
      <c r="I18" s="190"/>
      <c r="J18" s="183"/>
      <c r="K18" s="183"/>
      <c r="L18" s="183"/>
      <c r="M18" s="183"/>
    </row>
    <row r="19" spans="1:13" ht="19.5" customHeight="1" x14ac:dyDescent="0.4">
      <c r="A19" s="191"/>
      <c r="B19" s="196"/>
      <c r="C19" s="368" t="s">
        <v>99</v>
      </c>
      <c r="D19" s="369"/>
      <c r="E19" s="198"/>
      <c r="F19" s="14"/>
      <c r="G19" s="6"/>
      <c r="H19" s="14"/>
      <c r="I19" s="190"/>
      <c r="J19" s="183"/>
      <c r="K19" s="183"/>
      <c r="L19" s="183"/>
      <c r="M19" s="183"/>
    </row>
    <row r="20" spans="1:13" ht="19.5" customHeight="1" thickBot="1" x14ac:dyDescent="0.45">
      <c r="A20" s="191"/>
      <c r="B20" s="196"/>
      <c r="C20" s="199" t="s">
        <v>100</v>
      </c>
      <c r="D20" s="200"/>
      <c r="E20" s="198"/>
      <c r="F20" s="14"/>
      <c r="G20" s="6"/>
      <c r="H20" s="14"/>
      <c r="I20" s="190"/>
      <c r="J20" s="183"/>
      <c r="K20" s="183"/>
      <c r="L20" s="183"/>
      <c r="M20" s="183"/>
    </row>
    <row r="21" spans="1:13" ht="19.5" customHeight="1" thickBot="1" x14ac:dyDescent="0.45">
      <c r="A21" s="191"/>
      <c r="B21" s="196"/>
      <c r="C21" s="197" t="s">
        <v>97</v>
      </c>
      <c r="D21" s="197"/>
      <c r="E21" s="197"/>
      <c r="F21" s="16">
        <f>F22+F23+F25+F26</f>
        <v>0</v>
      </c>
      <c r="G21" s="189"/>
      <c r="H21" s="16">
        <f>H22+H23+H25+H26</f>
        <v>0</v>
      </c>
      <c r="I21" s="190"/>
      <c r="J21" s="183"/>
      <c r="K21" s="183"/>
      <c r="L21" s="183"/>
      <c r="M21" s="183"/>
    </row>
    <row r="22" spans="1:13" ht="19.5" customHeight="1" x14ac:dyDescent="0.4">
      <c r="A22" s="191"/>
      <c r="B22" s="196"/>
      <c r="C22" s="367" t="s">
        <v>98</v>
      </c>
      <c r="D22" s="368"/>
      <c r="E22" s="198"/>
      <c r="F22" s="13"/>
      <c r="G22" s="6"/>
      <c r="H22" s="13"/>
      <c r="I22" s="190"/>
      <c r="J22" s="183"/>
      <c r="K22" s="183"/>
      <c r="L22" s="183"/>
      <c r="M22" s="183"/>
    </row>
    <row r="23" spans="1:13" ht="19.5" customHeight="1" x14ac:dyDescent="0.4">
      <c r="A23" s="191"/>
      <c r="B23" s="196"/>
      <c r="C23" s="367" t="s">
        <v>99</v>
      </c>
      <c r="D23" s="368"/>
      <c r="E23" s="198"/>
      <c r="F23" s="14"/>
      <c r="G23" s="6"/>
      <c r="H23" s="14"/>
      <c r="I23" s="190"/>
      <c r="J23" s="183"/>
      <c r="K23" s="183"/>
      <c r="L23" s="183"/>
      <c r="M23" s="183"/>
    </row>
    <row r="24" spans="1:13" ht="19.5" customHeight="1" x14ac:dyDescent="0.4">
      <c r="A24" s="191"/>
      <c r="B24" s="196"/>
      <c r="C24" s="199" t="s">
        <v>100</v>
      </c>
      <c r="D24" s="200"/>
      <c r="E24" s="198"/>
      <c r="F24" s="14"/>
      <c r="G24" s="6"/>
      <c r="H24" s="14"/>
      <c r="I24" s="190"/>
      <c r="J24" s="183"/>
      <c r="K24" s="183"/>
      <c r="L24" s="183"/>
      <c r="M24" s="183"/>
    </row>
    <row r="25" spans="1:13" ht="19.5" customHeight="1" x14ac:dyDescent="0.4">
      <c r="A25" s="191"/>
      <c r="B25" s="196"/>
      <c r="C25" s="368" t="s">
        <v>101</v>
      </c>
      <c r="D25" s="369"/>
      <c r="E25" s="198"/>
      <c r="F25" s="14"/>
      <c r="G25" s="6"/>
      <c r="H25" s="14"/>
      <c r="I25" s="190"/>
      <c r="J25" s="183"/>
      <c r="K25" s="183"/>
      <c r="L25" s="183"/>
      <c r="M25" s="183"/>
    </row>
    <row r="26" spans="1:13" ht="19.5" customHeight="1" thickBot="1" x14ac:dyDescent="0.45">
      <c r="A26" s="184"/>
      <c r="B26" s="201"/>
      <c r="C26" s="370" t="s">
        <v>102</v>
      </c>
      <c r="D26" s="371"/>
      <c r="E26" s="202"/>
      <c r="F26" s="15"/>
      <c r="G26" s="6"/>
      <c r="H26" s="15"/>
      <c r="I26" s="190"/>
      <c r="J26" s="183"/>
      <c r="K26" s="183"/>
      <c r="L26" s="183"/>
      <c r="M26" s="183"/>
    </row>
    <row r="27" spans="1:13" ht="42" customHeight="1" x14ac:dyDescent="0.4">
      <c r="A27" s="184"/>
      <c r="B27" s="203" t="s">
        <v>15</v>
      </c>
      <c r="C27" s="386" t="s">
        <v>94</v>
      </c>
      <c r="D27" s="386"/>
      <c r="E27" s="386"/>
      <c r="F27" s="386"/>
      <c r="G27" s="386"/>
      <c r="H27" s="386"/>
      <c r="I27" s="386"/>
      <c r="J27" s="386"/>
      <c r="K27" s="386"/>
      <c r="L27" s="386"/>
      <c r="M27" s="183"/>
    </row>
    <row r="28" spans="1:13" ht="19.5" customHeight="1" x14ac:dyDescent="0.4">
      <c r="A28" s="184"/>
      <c r="B28" s="204"/>
      <c r="C28" s="205"/>
      <c r="D28" s="205"/>
      <c r="E28" s="205"/>
      <c r="F28" s="205"/>
      <c r="G28" s="205"/>
      <c r="H28" s="205"/>
      <c r="I28" s="190"/>
      <c r="J28" s="183"/>
      <c r="K28" s="183"/>
      <c r="L28" s="183"/>
      <c r="M28" s="183"/>
    </row>
    <row r="29" spans="1:13" ht="19.5" customHeight="1" thickBot="1" x14ac:dyDescent="0.45">
      <c r="A29" s="191" t="s">
        <v>27</v>
      </c>
      <c r="B29" s="184"/>
      <c r="C29" s="184"/>
      <c r="D29" s="184"/>
      <c r="E29" s="184"/>
      <c r="F29" s="185"/>
      <c r="G29" s="185"/>
      <c r="H29" s="185"/>
      <c r="I29" s="185"/>
      <c r="J29" s="183"/>
      <c r="K29" s="183"/>
      <c r="L29" s="183"/>
      <c r="M29" s="183"/>
    </row>
    <row r="30" spans="1:13" ht="19.5" customHeight="1" thickBot="1" x14ac:dyDescent="0.45">
      <c r="A30" s="191"/>
      <c r="B30" s="184"/>
      <c r="C30" s="184"/>
      <c r="D30" s="184"/>
      <c r="E30" s="372" t="s">
        <v>20</v>
      </c>
      <c r="F30" s="373"/>
      <c r="G30" s="373"/>
      <c r="H30" s="374"/>
      <c r="I30" s="372" t="str">
        <f>IF(E12="あり","分園分","選択不要")</f>
        <v>選択不要</v>
      </c>
      <c r="J30" s="373"/>
      <c r="K30" s="373"/>
      <c r="L30" s="374"/>
      <c r="M30" s="183"/>
    </row>
    <row r="31" spans="1:13" ht="31.5" customHeight="1" x14ac:dyDescent="0.4">
      <c r="A31" s="183"/>
      <c r="B31" s="206"/>
      <c r="C31" s="207"/>
      <c r="D31" s="207"/>
      <c r="E31" s="208" t="s">
        <v>9</v>
      </c>
      <c r="F31" s="209" t="s">
        <v>95</v>
      </c>
      <c r="G31" s="384" t="s">
        <v>10</v>
      </c>
      <c r="H31" s="385"/>
      <c r="I31" s="210" t="s">
        <v>9</v>
      </c>
      <c r="J31" s="209" t="s">
        <v>95</v>
      </c>
      <c r="K31" s="384" t="s">
        <v>10</v>
      </c>
      <c r="L31" s="385"/>
      <c r="M31" s="183"/>
    </row>
    <row r="32" spans="1:13" ht="17.25" customHeight="1" x14ac:dyDescent="0.4">
      <c r="A32" s="211"/>
      <c r="B32" s="212" t="s">
        <v>3</v>
      </c>
      <c r="C32" s="213" t="s">
        <v>4</v>
      </c>
      <c r="D32" s="213"/>
      <c r="E32" s="214"/>
      <c r="F32" s="215"/>
      <c r="G32" s="74"/>
      <c r="H32" s="115">
        <f>H37*1.1+H43*1.3</f>
        <v>0</v>
      </c>
      <c r="I32" s="216"/>
      <c r="J32" s="215"/>
      <c r="K32" s="74"/>
      <c r="L32" s="115">
        <f>L43*1.3</f>
        <v>0</v>
      </c>
      <c r="M32" s="183"/>
    </row>
    <row r="33" spans="1:13" ht="17.25" customHeight="1" x14ac:dyDescent="0.4">
      <c r="A33" s="211"/>
      <c r="B33" s="422" t="s">
        <v>96</v>
      </c>
      <c r="C33" s="217" t="s">
        <v>1</v>
      </c>
      <c r="D33" s="218"/>
      <c r="E33" s="255"/>
      <c r="F33" s="75">
        <f>IF($E$12="あり",F18+H18,F18)</f>
        <v>0</v>
      </c>
      <c r="G33" s="76">
        <f>F33*1/30</f>
        <v>0</v>
      </c>
      <c r="H33" s="77">
        <f>ROUNDDOWN(G33,1)</f>
        <v>0</v>
      </c>
      <c r="I33" s="427" t="str">
        <f>IF($E$12="あり","本園と合算","－")</f>
        <v>－</v>
      </c>
      <c r="J33" s="428"/>
      <c r="K33" s="78"/>
      <c r="L33" s="79"/>
      <c r="M33" s="183"/>
    </row>
    <row r="34" spans="1:13" ht="17.25" customHeight="1" x14ac:dyDescent="0.4">
      <c r="A34" s="211"/>
      <c r="B34" s="423"/>
      <c r="C34" s="219" t="s">
        <v>103</v>
      </c>
      <c r="D34" s="220"/>
      <c r="E34" s="256"/>
      <c r="F34" s="17">
        <f>IF($E$12="あり",F19+H19,F19)</f>
        <v>0</v>
      </c>
      <c r="G34" s="7">
        <f>IF($E$35="あり",0,IF(E36="あり",0,ROUNDDOWN(F34*1/20,1)))</f>
        <v>0</v>
      </c>
      <c r="H34" s="31" t="str">
        <f>IF(G34=0,"-",ROUNDDOWN(G34,1))</f>
        <v>-</v>
      </c>
      <c r="I34" s="429" t="str">
        <f>IF($E$12="あり","本園と合算","－")</f>
        <v>－</v>
      </c>
      <c r="J34" s="430"/>
      <c r="K34" s="19"/>
      <c r="L34" s="33"/>
      <c r="M34" s="183"/>
    </row>
    <row r="35" spans="1:13" ht="17.25" customHeight="1" x14ac:dyDescent="0.4">
      <c r="A35" s="211"/>
      <c r="B35" s="423"/>
      <c r="C35" s="221" t="s">
        <v>104</v>
      </c>
      <c r="D35" s="218"/>
      <c r="E35" s="80" t="s">
        <v>0</v>
      </c>
      <c r="F35" s="75">
        <f>IF($E$12="あり",F19+H19,F19)</f>
        <v>0</v>
      </c>
      <c r="G35" s="76">
        <f>IF($E$35="あり",IF(E36="あり",ROUNDDOWN(($F$35-F36)*1/15,1)+ROUNDDOWN(F36*1/6,1),ROUNDDOWN(F35*1/15,1)),IF(E36="あり",ROUNDDOWN((F35-F36)*1/20,1)+ROUNDDOWN(F36*1/6,1),0))</f>
        <v>0</v>
      </c>
      <c r="H35" s="77" t="str">
        <f>IF(G35=0,"-",ROUNDDOWN(G35,1))</f>
        <v>-</v>
      </c>
      <c r="I35" s="427" t="str">
        <f>IF($E$12="あり","本園と合算","－")</f>
        <v>－</v>
      </c>
      <c r="J35" s="428"/>
      <c r="K35" s="78"/>
      <c r="L35" s="79"/>
      <c r="M35" s="183"/>
    </row>
    <row r="36" spans="1:13" ht="17.25" customHeight="1" thickBot="1" x14ac:dyDescent="0.45">
      <c r="A36" s="211"/>
      <c r="B36" s="423"/>
      <c r="C36" s="222" t="s">
        <v>105</v>
      </c>
      <c r="D36" s="223"/>
      <c r="E36" s="81" t="s">
        <v>0</v>
      </c>
      <c r="F36" s="129">
        <f>IF($E$12="あり",F20+H20,F20)</f>
        <v>0</v>
      </c>
      <c r="G36" s="82"/>
      <c r="H36" s="83"/>
      <c r="I36" s="431" t="str">
        <f>IF($E$12="あり","本園と合算","－")</f>
        <v>－</v>
      </c>
      <c r="J36" s="432"/>
      <c r="K36" s="82"/>
      <c r="L36" s="83"/>
      <c r="M36" s="183"/>
    </row>
    <row r="37" spans="1:13" ht="17.25" customHeight="1" thickTop="1" x14ac:dyDescent="0.4">
      <c r="A37" s="211"/>
      <c r="B37" s="424"/>
      <c r="C37" s="224" t="s">
        <v>11</v>
      </c>
      <c r="D37" s="225"/>
      <c r="E37" s="257"/>
      <c r="F37" s="250"/>
      <c r="G37" s="8"/>
      <c r="H37" s="32">
        <f>ROUND(SUM(H33:H35),0)</f>
        <v>0</v>
      </c>
      <c r="I37" s="272"/>
      <c r="J37" s="250"/>
      <c r="K37" s="8"/>
      <c r="L37" s="84"/>
      <c r="M37" s="183"/>
    </row>
    <row r="38" spans="1:13" ht="17.25" customHeight="1" x14ac:dyDescent="0.4">
      <c r="A38" s="211"/>
      <c r="B38" s="422" t="s">
        <v>97</v>
      </c>
      <c r="C38" s="217" t="s">
        <v>1</v>
      </c>
      <c r="D38" s="226"/>
      <c r="E38" s="255"/>
      <c r="F38" s="75">
        <f>F22</f>
        <v>0</v>
      </c>
      <c r="G38" s="76">
        <f>F38*1/30</f>
        <v>0</v>
      </c>
      <c r="H38" s="77">
        <f>ROUNDDOWN(G38,1)</f>
        <v>0</v>
      </c>
      <c r="I38" s="273"/>
      <c r="J38" s="85">
        <f>IF(E12="あり",H22,0)</f>
        <v>0</v>
      </c>
      <c r="K38" s="76">
        <f>J38*1/30</f>
        <v>0</v>
      </c>
      <c r="L38" s="77">
        <f>ROUNDDOWN(K38,1)</f>
        <v>0</v>
      </c>
      <c r="M38" s="183"/>
    </row>
    <row r="39" spans="1:13" ht="17.25" customHeight="1" x14ac:dyDescent="0.4">
      <c r="A39" s="211"/>
      <c r="B39" s="423"/>
      <c r="C39" s="219" t="s">
        <v>17</v>
      </c>
      <c r="D39" s="227"/>
      <c r="E39" s="256"/>
      <c r="F39" s="17">
        <f>F23</f>
        <v>0</v>
      </c>
      <c r="G39" s="7">
        <f>IF($E$42="あり",0,ROUNDDOWN(F39*1/20,1))</f>
        <v>0</v>
      </c>
      <c r="H39" s="31" t="str">
        <f>IF(G39=0,"-",ROUNDDOWN(G39,1))</f>
        <v>-</v>
      </c>
      <c r="I39" s="274"/>
      <c r="J39" s="17">
        <f>IF(E$12="あり",H23,0)</f>
        <v>0</v>
      </c>
      <c r="K39" s="7">
        <f>IF($E$42="あり",0,ROUNDDOWN(J39*1/20,1))</f>
        <v>0</v>
      </c>
      <c r="L39" s="31" t="str">
        <f>IF(K39=0,"-",ROUNDDOWN(K39,1))</f>
        <v>-</v>
      </c>
      <c r="M39" s="183"/>
    </row>
    <row r="40" spans="1:13" ht="17.25" customHeight="1" x14ac:dyDescent="0.4">
      <c r="A40" s="211"/>
      <c r="B40" s="423"/>
      <c r="C40" s="228" t="s">
        <v>5</v>
      </c>
      <c r="D40" s="229"/>
      <c r="E40" s="258"/>
      <c r="F40" s="18">
        <f>F25</f>
        <v>0</v>
      </c>
      <c r="G40" s="12">
        <f>F40*1/6</f>
        <v>0</v>
      </c>
      <c r="H40" s="30">
        <f>ROUNDDOWN(G40,1)</f>
        <v>0</v>
      </c>
      <c r="I40" s="258"/>
      <c r="J40" s="17">
        <f>IF(E$12="あり",H25,0)</f>
        <v>0</v>
      </c>
      <c r="K40" s="12">
        <f>J40*1/6</f>
        <v>0</v>
      </c>
      <c r="L40" s="30">
        <f>ROUNDDOWN(K40,1)</f>
        <v>0</v>
      </c>
      <c r="M40" s="183"/>
    </row>
    <row r="41" spans="1:13" ht="17.25" customHeight="1" x14ac:dyDescent="0.4">
      <c r="A41" s="211"/>
      <c r="B41" s="423"/>
      <c r="C41" s="230" t="s">
        <v>6</v>
      </c>
      <c r="D41" s="231"/>
      <c r="E41" s="259"/>
      <c r="F41" s="86">
        <f>F26</f>
        <v>0</v>
      </c>
      <c r="G41" s="87">
        <f>F41*1/3</f>
        <v>0</v>
      </c>
      <c r="H41" s="88">
        <f>ROUNDDOWN(G41,1)</f>
        <v>0</v>
      </c>
      <c r="I41" s="259"/>
      <c r="J41" s="89">
        <f>IF(E$12="あり",H26,0)</f>
        <v>0</v>
      </c>
      <c r="K41" s="87">
        <f>J41*1/3</f>
        <v>0</v>
      </c>
      <c r="L41" s="88">
        <f>ROUNDDOWN(K41,1)</f>
        <v>0</v>
      </c>
      <c r="M41" s="183"/>
    </row>
    <row r="42" spans="1:13" ht="17.25" customHeight="1" thickBot="1" x14ac:dyDescent="0.45">
      <c r="A42" s="211"/>
      <c r="B42" s="423"/>
      <c r="C42" s="232" t="s">
        <v>104</v>
      </c>
      <c r="D42" s="233"/>
      <c r="E42" s="90" t="s">
        <v>0</v>
      </c>
      <c r="F42" s="130">
        <f>IF($E$12="あり",F23+H23,F23)</f>
        <v>0</v>
      </c>
      <c r="G42" s="91">
        <f>IF($E$42="あり",ROUNDDOWN($F$42*1/15,1),0)</f>
        <v>0</v>
      </c>
      <c r="H42" s="92" t="str">
        <f>IF(G42=0,"-",ROUNDDOWN(G42,1))</f>
        <v>-</v>
      </c>
      <c r="I42" s="425" t="str">
        <f>IF($E$12="あり","本園と合算","－")</f>
        <v>－</v>
      </c>
      <c r="J42" s="426"/>
      <c r="K42" s="93"/>
      <c r="L42" s="94"/>
      <c r="M42" s="183"/>
    </row>
    <row r="43" spans="1:13" ht="17.25" customHeight="1" thickTop="1" x14ac:dyDescent="0.4">
      <c r="A43" s="211"/>
      <c r="B43" s="424"/>
      <c r="C43" s="224" t="s">
        <v>11</v>
      </c>
      <c r="D43" s="234"/>
      <c r="E43" s="257"/>
      <c r="F43" s="250"/>
      <c r="G43" s="8"/>
      <c r="H43" s="32">
        <f>ROUND(SUM(H38:H42),0)</f>
        <v>0</v>
      </c>
      <c r="I43" s="272"/>
      <c r="J43" s="250"/>
      <c r="K43" s="8"/>
      <c r="L43" s="32">
        <f>ROUND(SUM(L38:L41),0)</f>
        <v>0</v>
      </c>
      <c r="M43" s="183"/>
    </row>
    <row r="44" spans="1:13" ht="17.25" customHeight="1" x14ac:dyDescent="0.4">
      <c r="A44" s="211"/>
      <c r="B44" s="235" t="s">
        <v>106</v>
      </c>
      <c r="C44" s="236" t="s">
        <v>107</v>
      </c>
      <c r="D44" s="236"/>
      <c r="E44" s="260"/>
      <c r="F44" s="251"/>
      <c r="G44" s="9"/>
      <c r="H44" s="116">
        <f>IF(F15&lt;=90,1.3,0.9)</f>
        <v>1.3</v>
      </c>
      <c r="I44" s="275"/>
      <c r="J44" s="251"/>
      <c r="K44" s="9"/>
      <c r="L44" s="116">
        <f>IF(E12="あり",IF(H15&lt;=90,1.3,0.9),0)</f>
        <v>0</v>
      </c>
      <c r="M44" s="183"/>
    </row>
    <row r="45" spans="1:13" ht="17.25" customHeight="1" x14ac:dyDescent="0.4">
      <c r="A45" s="211"/>
      <c r="B45" s="235" t="s">
        <v>8</v>
      </c>
      <c r="C45" s="237" t="s">
        <v>108</v>
      </c>
      <c r="D45" s="237"/>
      <c r="E45" s="261"/>
      <c r="F45" s="252"/>
      <c r="G45" s="9"/>
      <c r="H45" s="116">
        <f>IF(F15&lt;=40,1.3,(IF(F15&lt;=150,2.6,3.8)))</f>
        <v>1.3</v>
      </c>
      <c r="I45" s="276"/>
      <c r="J45" s="252"/>
      <c r="K45" s="9"/>
      <c r="L45" s="116">
        <f>IF(E12="あり",IF(H15&lt;=40,1.3,(IF(H15&lt;=150,2.6,3.8))),0)</f>
        <v>0</v>
      </c>
      <c r="M45" s="183"/>
    </row>
    <row r="46" spans="1:13" ht="17.25" customHeight="1" x14ac:dyDescent="0.4">
      <c r="A46" s="211"/>
      <c r="B46" s="235" t="s">
        <v>109</v>
      </c>
      <c r="C46" s="237" t="s">
        <v>7</v>
      </c>
      <c r="D46" s="237"/>
      <c r="E46" s="22" t="s">
        <v>0</v>
      </c>
      <c r="F46" s="252"/>
      <c r="G46" s="9"/>
      <c r="H46" s="116">
        <f>IF(E46="あり",1.7,0)</f>
        <v>0</v>
      </c>
      <c r="I46" s="24" t="s">
        <v>0</v>
      </c>
      <c r="J46" s="277"/>
      <c r="K46" s="9"/>
      <c r="L46" s="116">
        <f>IF(E12="あり",IF(I46="あり",1.7,0),0)</f>
        <v>0</v>
      </c>
      <c r="M46" s="183"/>
    </row>
    <row r="47" spans="1:13" ht="17.25" customHeight="1" x14ac:dyDescent="0.4">
      <c r="A47" s="211"/>
      <c r="B47" s="235" t="s">
        <v>110</v>
      </c>
      <c r="C47" s="237" t="s">
        <v>111</v>
      </c>
      <c r="D47" s="237"/>
      <c r="E47" s="95" t="s">
        <v>0</v>
      </c>
      <c r="F47" s="253"/>
      <c r="G47" s="9"/>
      <c r="H47" s="116">
        <f>IF(E47="あり",1.1,0)</f>
        <v>0</v>
      </c>
      <c r="I47" s="377" t="str">
        <f>IF($E$12="あり","本園分で選択","－")</f>
        <v>－</v>
      </c>
      <c r="J47" s="378"/>
      <c r="K47" s="96"/>
      <c r="L47" s="97"/>
      <c r="M47" s="183"/>
    </row>
    <row r="48" spans="1:13" ht="17.25" customHeight="1" thickBot="1" x14ac:dyDescent="0.45">
      <c r="A48" s="211"/>
      <c r="B48" s="235" t="s">
        <v>112</v>
      </c>
      <c r="C48" s="237" t="s">
        <v>113</v>
      </c>
      <c r="D48" s="237"/>
      <c r="E48" s="22" t="s">
        <v>0</v>
      </c>
      <c r="F48" s="254"/>
      <c r="G48" s="9"/>
      <c r="H48" s="116">
        <f>IF(E48="あり",0.7,0)</f>
        <v>0</v>
      </c>
      <c r="I48" s="377" t="str">
        <f>IF($E$12="あり","本園分で選択","－")</f>
        <v>－</v>
      </c>
      <c r="J48" s="378"/>
      <c r="K48" s="96"/>
      <c r="L48" s="97"/>
      <c r="M48" s="183"/>
    </row>
    <row r="49" spans="1:13" ht="33" customHeight="1" thickBot="1" x14ac:dyDescent="0.45">
      <c r="A49" s="211"/>
      <c r="B49" s="235" t="s">
        <v>23</v>
      </c>
      <c r="C49" s="420" t="s">
        <v>139</v>
      </c>
      <c r="D49" s="421"/>
      <c r="E49" s="98" t="s">
        <v>0</v>
      </c>
      <c r="F49" s="1"/>
      <c r="G49" s="9"/>
      <c r="H49" s="116">
        <f>IF(E49="あり",F49*1.1,0)</f>
        <v>0</v>
      </c>
      <c r="I49" s="377" t="str">
        <f t="shared" ref="I49:I60" si="0">IF($E$12="あり","本園分で選択","－")</f>
        <v>－</v>
      </c>
      <c r="J49" s="378"/>
      <c r="K49" s="96"/>
      <c r="L49" s="97"/>
      <c r="M49" s="183"/>
    </row>
    <row r="50" spans="1:13" ht="17.25" customHeight="1" thickBot="1" x14ac:dyDescent="0.45">
      <c r="A50" s="211"/>
      <c r="B50" s="235" t="s">
        <v>24</v>
      </c>
      <c r="C50" s="237" t="s">
        <v>114</v>
      </c>
      <c r="D50" s="237"/>
      <c r="E50" s="22" t="s">
        <v>0</v>
      </c>
      <c r="F50" s="254"/>
      <c r="G50" s="9"/>
      <c r="H50" s="117">
        <f>IF(E50="あり",IF(IF(E12="あり",F14+H14,F14)&lt;=150,0.7,1.3),0)</f>
        <v>0</v>
      </c>
      <c r="I50" s="377" t="str">
        <f t="shared" si="0"/>
        <v>－</v>
      </c>
      <c r="J50" s="378"/>
      <c r="K50" s="96"/>
      <c r="L50" s="97"/>
      <c r="M50" s="183"/>
    </row>
    <row r="51" spans="1:13" ht="17.25" customHeight="1" thickBot="1" x14ac:dyDescent="0.45">
      <c r="A51" s="211"/>
      <c r="B51" s="212" t="s">
        <v>18</v>
      </c>
      <c r="C51" s="420" t="s">
        <v>143</v>
      </c>
      <c r="D51" s="421"/>
      <c r="E51" s="99" t="s">
        <v>0</v>
      </c>
      <c r="F51" s="124" t="s">
        <v>115</v>
      </c>
      <c r="G51" s="100"/>
      <c r="H51" s="115">
        <f>IF(E51="あり",IF(F51="自園調理",IF(IF(E12="あり",F14+H14,F14)&gt;=151,2.7,1.8),IF(F51="外部搬入",IF(IF(E12="あり",F14+H14,F14)&gt;=151,0.5,0.3),0)),0)</f>
        <v>0</v>
      </c>
      <c r="I51" s="427" t="str">
        <f t="shared" si="0"/>
        <v>－</v>
      </c>
      <c r="J51" s="428"/>
      <c r="K51" s="101"/>
      <c r="L51" s="102"/>
      <c r="M51" s="183"/>
    </row>
    <row r="52" spans="1:13" ht="33" customHeight="1" thickBot="1" x14ac:dyDescent="0.45">
      <c r="A52" s="211"/>
      <c r="B52" s="235" t="s">
        <v>116</v>
      </c>
      <c r="C52" s="387" t="s">
        <v>136</v>
      </c>
      <c r="D52" s="380"/>
      <c r="E52" s="22" t="s">
        <v>0</v>
      </c>
      <c r="F52" s="37" t="s">
        <v>28</v>
      </c>
      <c r="G52" s="25">
        <f>VLOOKUP(F52,$C$72:$D$85,2,FALSE)</f>
        <v>0.5</v>
      </c>
      <c r="H52" s="116">
        <f>IF(E52="あり",G52,0)</f>
        <v>0</v>
      </c>
      <c r="I52" s="375" t="str">
        <f t="shared" si="0"/>
        <v>－</v>
      </c>
      <c r="J52" s="376"/>
      <c r="K52" s="96"/>
      <c r="L52" s="97"/>
      <c r="M52" s="183"/>
    </row>
    <row r="53" spans="1:13" ht="17.25" customHeight="1" thickBot="1" x14ac:dyDescent="0.45">
      <c r="A53" s="211"/>
      <c r="B53" s="235" t="s">
        <v>22</v>
      </c>
      <c r="C53" s="379" t="s">
        <v>117</v>
      </c>
      <c r="D53" s="380"/>
      <c r="E53" s="22" t="s">
        <v>0</v>
      </c>
      <c r="F53" s="262"/>
      <c r="G53" s="26"/>
      <c r="H53" s="116">
        <f>IF(E53="あり",2.7,0)</f>
        <v>0</v>
      </c>
      <c r="I53" s="375" t="str">
        <f t="shared" si="0"/>
        <v>－</v>
      </c>
      <c r="J53" s="376"/>
      <c r="K53" s="96"/>
      <c r="L53" s="97"/>
      <c r="M53" s="183"/>
    </row>
    <row r="54" spans="1:13" ht="19.5" customHeight="1" thickBot="1" x14ac:dyDescent="0.45">
      <c r="A54" s="211"/>
      <c r="B54" s="238" t="s">
        <v>118</v>
      </c>
      <c r="C54" s="379" t="s">
        <v>142</v>
      </c>
      <c r="D54" s="380"/>
      <c r="E54" s="29" t="s">
        <v>0</v>
      </c>
      <c r="F54" s="36" t="s">
        <v>42</v>
      </c>
      <c r="G54" s="9"/>
      <c r="H54" s="116">
        <f>IF(E54="あり",IF(F54="A",0.4,IF(F54="B",0.3,0)),0)</f>
        <v>0</v>
      </c>
      <c r="I54" s="375" t="str">
        <f t="shared" si="0"/>
        <v>－</v>
      </c>
      <c r="J54" s="376"/>
      <c r="K54" s="21"/>
      <c r="L54" s="131"/>
      <c r="M54" s="183"/>
    </row>
    <row r="55" spans="1:13" ht="17.25" customHeight="1" x14ac:dyDescent="0.4">
      <c r="A55" s="211"/>
      <c r="B55" s="235" t="s">
        <v>119</v>
      </c>
      <c r="C55" s="237" t="s">
        <v>120</v>
      </c>
      <c r="D55" s="237"/>
      <c r="E55" s="22" t="s">
        <v>0</v>
      </c>
      <c r="F55" s="263"/>
      <c r="G55" s="9"/>
      <c r="H55" s="116">
        <f>IF(E55="あり",0.7,0)</f>
        <v>0</v>
      </c>
      <c r="I55" s="377" t="str">
        <f t="shared" si="0"/>
        <v>－</v>
      </c>
      <c r="J55" s="378"/>
      <c r="K55" s="96"/>
      <c r="L55" s="97"/>
      <c r="M55" s="183"/>
    </row>
    <row r="56" spans="1:13" ht="17.25" customHeight="1" x14ac:dyDescent="0.4">
      <c r="A56" s="211"/>
      <c r="B56" s="235" t="s">
        <v>121</v>
      </c>
      <c r="C56" s="237" t="s">
        <v>122</v>
      </c>
      <c r="D56" s="237"/>
      <c r="E56" s="22" t="s">
        <v>0</v>
      </c>
      <c r="F56" s="252"/>
      <c r="G56" s="9"/>
      <c r="H56" s="116">
        <f>IF(E56="あり",0.6,0)</f>
        <v>0</v>
      </c>
      <c r="I56" s="377" t="str">
        <f t="shared" si="0"/>
        <v>－</v>
      </c>
      <c r="J56" s="378"/>
      <c r="K56" s="96"/>
      <c r="L56" s="97"/>
      <c r="M56" s="183"/>
    </row>
    <row r="57" spans="1:13" ht="17.25" customHeight="1" x14ac:dyDescent="0.4">
      <c r="A57" s="211"/>
      <c r="B57" s="235" t="s">
        <v>123</v>
      </c>
      <c r="C57" s="237" t="s">
        <v>124</v>
      </c>
      <c r="D57" s="237"/>
      <c r="E57" s="22" t="s">
        <v>0</v>
      </c>
      <c r="F57" s="252"/>
      <c r="G57" s="9"/>
      <c r="H57" s="116">
        <f>IF(E57="あり",0.6,0)</f>
        <v>0</v>
      </c>
      <c r="I57" s="377" t="str">
        <f t="shared" si="0"/>
        <v>－</v>
      </c>
      <c r="J57" s="378"/>
      <c r="K57" s="96"/>
      <c r="L57" s="97"/>
      <c r="M57" s="183"/>
    </row>
    <row r="58" spans="1:13" ht="17.25" customHeight="1" thickBot="1" x14ac:dyDescent="0.45">
      <c r="A58" s="211"/>
      <c r="B58" s="235" t="s">
        <v>125</v>
      </c>
      <c r="C58" s="379" t="s">
        <v>137</v>
      </c>
      <c r="D58" s="380"/>
      <c r="E58" s="22" t="s">
        <v>0</v>
      </c>
      <c r="F58" s="253"/>
      <c r="G58" s="9"/>
      <c r="H58" s="116">
        <f>IF(E58="あり",0.6,0)</f>
        <v>0</v>
      </c>
      <c r="I58" s="132"/>
      <c r="J58" s="133"/>
      <c r="K58" s="96"/>
      <c r="L58" s="97"/>
      <c r="M58" s="183"/>
    </row>
    <row r="59" spans="1:13" ht="60" customHeight="1" thickBot="1" x14ac:dyDescent="0.45">
      <c r="A59" s="211"/>
      <c r="B59" s="235" t="s">
        <v>126</v>
      </c>
      <c r="C59" s="381" t="s">
        <v>138</v>
      </c>
      <c r="D59" s="381"/>
      <c r="E59" s="24" t="s">
        <v>63</v>
      </c>
      <c r="F59" s="114" t="s">
        <v>127</v>
      </c>
      <c r="G59" s="20"/>
      <c r="H59" s="118">
        <f>IF(E59="該当",IF(F59="１号",-0.8,IF(F59="２・３号",-0.6,-1.4)),0)</f>
        <v>0</v>
      </c>
      <c r="I59" s="377" t="str">
        <f t="shared" si="0"/>
        <v>－</v>
      </c>
      <c r="J59" s="378"/>
      <c r="K59" s="103"/>
      <c r="L59" s="104"/>
      <c r="M59" s="183"/>
    </row>
    <row r="60" spans="1:13" ht="33" customHeight="1" thickBot="1" x14ac:dyDescent="0.45">
      <c r="A60" s="211"/>
      <c r="B60" s="239" t="s">
        <v>128</v>
      </c>
      <c r="C60" s="435" t="s">
        <v>140</v>
      </c>
      <c r="D60" s="436"/>
      <c r="E60" s="105" t="s">
        <v>63</v>
      </c>
      <c r="F60" s="106"/>
      <c r="G60" s="20"/>
      <c r="H60" s="118">
        <f>IF(E60="該当",-F60*1.2,0)</f>
        <v>0</v>
      </c>
      <c r="I60" s="382" t="str">
        <f t="shared" si="0"/>
        <v>－</v>
      </c>
      <c r="J60" s="383"/>
      <c r="K60" s="103"/>
      <c r="L60" s="104"/>
      <c r="M60" s="183"/>
    </row>
    <row r="61" spans="1:13" ht="24" customHeight="1" x14ac:dyDescent="0.4">
      <c r="A61" s="211"/>
      <c r="B61" s="212" t="s">
        <v>129</v>
      </c>
      <c r="C61" s="433" t="s">
        <v>130</v>
      </c>
      <c r="D61" s="434"/>
      <c r="E61" s="24" t="s">
        <v>63</v>
      </c>
      <c r="F61" s="264"/>
      <c r="G61" s="74"/>
      <c r="H61" s="119">
        <f>IF(E61="該当",-1.2,0)</f>
        <v>0</v>
      </c>
      <c r="I61" s="107"/>
      <c r="J61" s="108"/>
      <c r="K61" s="109"/>
      <c r="L61" s="27"/>
      <c r="M61" s="183"/>
    </row>
    <row r="62" spans="1:13" ht="24" customHeight="1" x14ac:dyDescent="0.4">
      <c r="A62" s="211"/>
      <c r="B62" s="212" t="s">
        <v>131</v>
      </c>
      <c r="C62" s="433" t="s">
        <v>43</v>
      </c>
      <c r="D62" s="434"/>
      <c r="E62" s="377" t="str">
        <f>IF($E$12="あり","分園がある場合に適用","－")</f>
        <v>－</v>
      </c>
      <c r="F62" s="378"/>
      <c r="G62" s="28"/>
      <c r="H62" s="110"/>
      <c r="I62" s="107"/>
      <c r="J62" s="108"/>
      <c r="K62" s="110"/>
      <c r="L62" s="123">
        <f>IF(E12="あり",IF(H15&lt;=40,-1.3,IF(H15&gt;=151,-3.8,-2.6)),0)</f>
        <v>0</v>
      </c>
      <c r="M62" s="183"/>
    </row>
    <row r="63" spans="1:13" ht="24" customHeight="1" x14ac:dyDescent="0.4">
      <c r="A63" s="240"/>
      <c r="B63" s="241" t="s">
        <v>132</v>
      </c>
      <c r="C63" s="236"/>
      <c r="D63" s="236"/>
      <c r="E63" s="265"/>
      <c r="F63" s="251"/>
      <c r="G63" s="111">
        <f>IF(E12="あり",F14+H14,F14)</f>
        <v>0</v>
      </c>
      <c r="H63" s="116">
        <f>IF(G63&lt;=90,2,2.7)</f>
        <v>2</v>
      </c>
      <c r="I63" s="375" t="str">
        <f>IF($E$12="あり","本園と合算","－")</f>
        <v>－</v>
      </c>
      <c r="J63" s="376"/>
      <c r="K63" s="112"/>
      <c r="L63" s="97"/>
      <c r="M63" s="183"/>
    </row>
    <row r="64" spans="1:13" ht="24" customHeight="1" thickBot="1" x14ac:dyDescent="0.45">
      <c r="A64" s="240"/>
      <c r="B64" s="242" t="s">
        <v>133</v>
      </c>
      <c r="C64" s="243"/>
      <c r="D64" s="243"/>
      <c r="E64" s="266"/>
      <c r="F64" s="267"/>
      <c r="G64" s="113">
        <f>F15</f>
        <v>0</v>
      </c>
      <c r="H64" s="120">
        <f>IF(G64&lt;=30,2.8,2.4)</f>
        <v>2.8</v>
      </c>
      <c r="I64" s="278"/>
      <c r="J64" s="267"/>
      <c r="K64" s="113">
        <f>IF(E12="あり",H15,0)</f>
        <v>0</v>
      </c>
      <c r="L64" s="120">
        <f>IF(E12="あり",IF(K64&lt;=30,2.8,2.4),0)</f>
        <v>0</v>
      </c>
      <c r="M64" s="183"/>
    </row>
    <row r="65" spans="1:13" ht="24" customHeight="1" thickTop="1" thickBot="1" x14ac:dyDescent="0.45">
      <c r="A65" s="211"/>
      <c r="B65" s="244" t="s">
        <v>2</v>
      </c>
      <c r="C65" s="245"/>
      <c r="D65" s="245"/>
      <c r="E65" s="268"/>
      <c r="F65" s="269"/>
      <c r="G65" s="10"/>
      <c r="H65" s="121">
        <f>SUM(H44:H64,H32)</f>
        <v>7.3999999999999995</v>
      </c>
      <c r="I65" s="245"/>
      <c r="J65" s="269"/>
      <c r="K65" s="10"/>
      <c r="L65" s="121">
        <f>SUM(L44:L64,L32)</f>
        <v>0</v>
      </c>
      <c r="M65" s="183"/>
    </row>
    <row r="66" spans="1:13" ht="24" customHeight="1" thickBot="1" x14ac:dyDescent="0.45">
      <c r="A66" s="211"/>
      <c r="B66" s="246" t="s">
        <v>25</v>
      </c>
      <c r="C66" s="247"/>
      <c r="D66" s="247"/>
      <c r="E66" s="270"/>
      <c r="F66" s="271"/>
      <c r="G66" s="11"/>
      <c r="H66" s="122">
        <f>ROUND(H65,0)</f>
        <v>7</v>
      </c>
      <c r="I66" s="247"/>
      <c r="J66" s="271"/>
      <c r="K66" s="11"/>
      <c r="L66" s="122">
        <f>IF($E$12="あり",ROUND(L65,0),0)</f>
        <v>0</v>
      </c>
      <c r="M66" s="183"/>
    </row>
    <row r="67" spans="1:13" ht="21.75" customHeight="1" x14ac:dyDescent="0.4">
      <c r="A67" s="211"/>
      <c r="B67" s="245"/>
      <c r="C67" s="245"/>
      <c r="D67" s="245"/>
      <c r="E67" s="245"/>
      <c r="F67" s="279"/>
      <c r="G67" s="279"/>
      <c r="H67" s="280"/>
      <c r="I67" s="190"/>
      <c r="J67" s="183"/>
      <c r="K67" s="183"/>
      <c r="L67" s="183"/>
      <c r="M67" s="183"/>
    </row>
    <row r="68" spans="1:13" ht="21.75" customHeight="1" thickBot="1" x14ac:dyDescent="0.45">
      <c r="A68" s="192" t="s">
        <v>134</v>
      </c>
      <c r="B68" s="245"/>
      <c r="C68" s="245"/>
      <c r="D68" s="245"/>
      <c r="E68" s="245"/>
      <c r="F68" s="279"/>
      <c r="G68" s="279"/>
      <c r="H68" s="279"/>
      <c r="I68" s="190"/>
      <c r="J68" s="183"/>
      <c r="K68" s="183"/>
      <c r="L68" s="183"/>
      <c r="M68" s="183"/>
    </row>
    <row r="69" spans="1:13" ht="21.75" customHeight="1" thickBot="1" x14ac:dyDescent="0.45">
      <c r="A69" s="183"/>
      <c r="B69" s="248"/>
      <c r="C69" s="249">
        <v>11280</v>
      </c>
      <c r="D69" s="249" t="s">
        <v>26</v>
      </c>
      <c r="E69" s="249"/>
      <c r="F69" s="281"/>
      <c r="G69" s="282"/>
      <c r="H69" s="38">
        <f>C69*(H66+L66)</f>
        <v>78960</v>
      </c>
      <c r="I69" s="190"/>
      <c r="J69" s="183"/>
      <c r="K69" s="183"/>
      <c r="L69" s="183"/>
      <c r="M69" s="183"/>
    </row>
    <row r="70" spans="1:13" ht="33.75" customHeight="1" x14ac:dyDescent="0.4"/>
    <row r="71" spans="1:13" hidden="1" x14ac:dyDescent="0.4">
      <c r="C71" s="3" t="s">
        <v>44</v>
      </c>
    </row>
    <row r="72" spans="1:13" hidden="1" x14ac:dyDescent="0.4">
      <c r="C72" s="3" t="s">
        <v>28</v>
      </c>
      <c r="D72" s="3">
        <v>0.5</v>
      </c>
    </row>
    <row r="73" spans="1:13" hidden="1" x14ac:dyDescent="0.4">
      <c r="C73" s="3" t="s">
        <v>29</v>
      </c>
      <c r="D73" s="3">
        <v>0.5</v>
      </c>
    </row>
    <row r="74" spans="1:13" hidden="1" x14ac:dyDescent="0.4">
      <c r="C74" s="3" t="s">
        <v>30</v>
      </c>
      <c r="D74" s="3">
        <v>0.6</v>
      </c>
    </row>
    <row r="75" spans="1:13" hidden="1" x14ac:dyDescent="0.4">
      <c r="C75" s="3" t="s">
        <v>31</v>
      </c>
      <c r="D75" s="3">
        <v>0.7</v>
      </c>
    </row>
    <row r="76" spans="1:13" hidden="1" x14ac:dyDescent="0.4">
      <c r="C76" s="3" t="s">
        <v>32</v>
      </c>
      <c r="D76" s="3">
        <v>0.8</v>
      </c>
    </row>
    <row r="77" spans="1:13" hidden="1" x14ac:dyDescent="0.4">
      <c r="C77" s="3" t="s">
        <v>33</v>
      </c>
      <c r="D77" s="3">
        <v>0.8</v>
      </c>
    </row>
    <row r="78" spans="1:13" hidden="1" x14ac:dyDescent="0.4">
      <c r="C78" s="3" t="s">
        <v>34</v>
      </c>
      <c r="D78" s="3">
        <v>0.9</v>
      </c>
    </row>
    <row r="79" spans="1:13" hidden="1" x14ac:dyDescent="0.4">
      <c r="C79" s="3" t="s">
        <v>35</v>
      </c>
      <c r="D79" s="3">
        <v>1</v>
      </c>
    </row>
    <row r="80" spans="1:13" hidden="1" x14ac:dyDescent="0.4">
      <c r="C80" s="3" t="s">
        <v>36</v>
      </c>
      <c r="D80" s="3">
        <v>1.1000000000000001</v>
      </c>
    </row>
    <row r="81" spans="1:12" s="4" customFormat="1" hidden="1" x14ac:dyDescent="0.4">
      <c r="A81" s="5"/>
      <c r="B81" s="3"/>
      <c r="C81" s="3" t="s">
        <v>37</v>
      </c>
      <c r="D81" s="3">
        <v>1.1000000000000001</v>
      </c>
      <c r="I81" s="69"/>
      <c r="J81" s="5"/>
      <c r="K81" s="5"/>
      <c r="L81" s="5"/>
    </row>
    <row r="82" spans="1:12" s="4" customFormat="1" hidden="1" x14ac:dyDescent="0.4">
      <c r="A82" s="5"/>
      <c r="B82" s="3"/>
      <c r="C82" s="3" t="s">
        <v>38</v>
      </c>
      <c r="D82" s="3">
        <v>1.2</v>
      </c>
      <c r="I82" s="69"/>
      <c r="J82" s="5"/>
      <c r="K82" s="5"/>
      <c r="L82" s="5"/>
    </row>
    <row r="83" spans="1:12" s="4" customFormat="1" hidden="1" x14ac:dyDescent="0.4">
      <c r="A83" s="5"/>
      <c r="B83" s="3"/>
      <c r="C83" s="3" t="s">
        <v>39</v>
      </c>
      <c r="D83" s="3">
        <v>1.3</v>
      </c>
      <c r="I83" s="69"/>
      <c r="J83" s="5"/>
      <c r="K83" s="5"/>
      <c r="L83" s="5"/>
    </row>
    <row r="84" spans="1:12" s="4" customFormat="1" hidden="1" x14ac:dyDescent="0.4">
      <c r="A84" s="5"/>
      <c r="B84" s="3"/>
      <c r="C84" s="3" t="s">
        <v>40</v>
      </c>
      <c r="D84" s="3">
        <v>1.4</v>
      </c>
      <c r="I84" s="69"/>
      <c r="J84" s="5"/>
      <c r="K84" s="5"/>
      <c r="L84" s="5"/>
    </row>
    <row r="85" spans="1:12" s="4" customFormat="1" hidden="1" x14ac:dyDescent="0.4">
      <c r="A85" s="5"/>
      <c r="B85" s="3"/>
      <c r="C85" s="3" t="s">
        <v>41</v>
      </c>
      <c r="D85" s="3">
        <v>1.5</v>
      </c>
      <c r="I85" s="69"/>
      <c r="J85" s="5"/>
      <c r="K85" s="5"/>
      <c r="L85" s="5"/>
    </row>
    <row r="86" spans="1:12" s="4" customFormat="1" ht="20.25" customHeight="1" x14ac:dyDescent="0.4">
      <c r="A86" s="5"/>
      <c r="B86" s="3"/>
      <c r="C86" s="3"/>
      <c r="D86" s="3"/>
      <c r="I86" s="69"/>
      <c r="J86" s="5"/>
      <c r="K86" s="5"/>
      <c r="L86" s="5"/>
    </row>
    <row r="87" spans="1:12" s="4" customFormat="1" ht="20.25" customHeight="1" x14ac:dyDescent="0.4">
      <c r="A87" s="5"/>
      <c r="B87" s="3"/>
      <c r="C87" s="3"/>
      <c r="D87" s="3"/>
      <c r="I87" s="69"/>
      <c r="J87" s="5"/>
      <c r="K87" s="5"/>
      <c r="L87" s="5"/>
    </row>
    <row r="88" spans="1:12" s="4" customFormat="1" ht="20.25" customHeight="1" x14ac:dyDescent="0.4">
      <c r="A88" s="5"/>
      <c r="B88" s="3"/>
      <c r="C88" s="3"/>
      <c r="D88" s="3"/>
      <c r="I88" s="69"/>
      <c r="J88" s="5"/>
      <c r="K88" s="5"/>
      <c r="L88" s="5"/>
    </row>
    <row r="89" spans="1:12" s="4" customFormat="1" ht="20.25" customHeight="1" x14ac:dyDescent="0.4">
      <c r="A89" s="5"/>
      <c r="B89" s="3"/>
      <c r="C89" s="3"/>
      <c r="D89" s="3"/>
      <c r="I89" s="69"/>
      <c r="J89" s="5"/>
      <c r="K89" s="5"/>
      <c r="L89" s="5"/>
    </row>
    <row r="90" spans="1:12" s="4" customFormat="1" ht="20.25" customHeight="1" x14ac:dyDescent="0.4">
      <c r="A90" s="5"/>
      <c r="B90" s="3"/>
      <c r="C90" s="3"/>
      <c r="D90" s="3"/>
      <c r="I90" s="69"/>
      <c r="J90" s="5"/>
      <c r="K90" s="5"/>
      <c r="L90" s="5"/>
    </row>
    <row r="91" spans="1:12" s="4" customFormat="1" ht="20.25" customHeight="1" x14ac:dyDescent="0.4">
      <c r="A91" s="5"/>
      <c r="B91" s="3"/>
      <c r="C91" s="3"/>
      <c r="D91" s="3"/>
      <c r="I91" s="69"/>
      <c r="J91" s="5"/>
      <c r="K91" s="5"/>
      <c r="L91" s="5"/>
    </row>
    <row r="92" spans="1:12" s="4" customFormat="1" ht="20.25" customHeight="1" x14ac:dyDescent="0.4">
      <c r="A92" s="5"/>
      <c r="B92" s="3"/>
      <c r="C92" s="3"/>
      <c r="D92" s="3"/>
      <c r="I92" s="69"/>
      <c r="J92" s="5"/>
      <c r="K92" s="5"/>
      <c r="L92" s="5"/>
    </row>
    <row r="93" spans="1:12" s="4" customFormat="1" ht="20.25" customHeight="1" x14ac:dyDescent="0.4">
      <c r="A93" s="5"/>
      <c r="B93" s="3"/>
      <c r="C93" s="3"/>
      <c r="D93" s="3"/>
      <c r="I93" s="69"/>
      <c r="J93" s="5"/>
      <c r="K93" s="5"/>
      <c r="L93" s="5"/>
    </row>
    <row r="94" spans="1:12" s="4" customFormat="1" ht="20.25" customHeight="1" x14ac:dyDescent="0.4">
      <c r="A94" s="5"/>
      <c r="B94" s="3"/>
      <c r="C94" s="3"/>
      <c r="D94" s="3"/>
      <c r="I94" s="69"/>
      <c r="J94" s="5"/>
      <c r="K94" s="5"/>
      <c r="L94" s="5"/>
    </row>
    <row r="95" spans="1:12" s="4" customFormat="1" ht="20.25" customHeight="1" x14ac:dyDescent="0.4">
      <c r="A95" s="5"/>
      <c r="B95" s="3"/>
      <c r="C95" s="3"/>
      <c r="D95" s="3"/>
      <c r="I95" s="69"/>
      <c r="J95" s="5"/>
      <c r="K95" s="5"/>
      <c r="L95" s="5"/>
    </row>
    <row r="96" spans="1:12" s="4" customFormat="1" ht="20.25" customHeight="1" x14ac:dyDescent="0.4">
      <c r="A96" s="5"/>
      <c r="B96" s="3"/>
      <c r="C96" s="3"/>
      <c r="D96" s="3"/>
      <c r="I96" s="69"/>
      <c r="J96" s="5"/>
      <c r="K96" s="5"/>
      <c r="L96" s="5"/>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17" ht="20.25" customHeight="1" x14ac:dyDescent="0.4"/>
    <row r="118" ht="20.25" customHeight="1" x14ac:dyDescent="0.4"/>
    <row r="119" ht="20.25" customHeight="1" x14ac:dyDescent="0.4"/>
    <row r="120" ht="20.25" customHeight="1" x14ac:dyDescent="0.4"/>
    <row r="121" ht="20.25" customHeight="1" x14ac:dyDescent="0.4"/>
    <row r="122" ht="20.25" customHeight="1" x14ac:dyDescent="0.4"/>
    <row r="123" ht="20.25" customHeight="1" x14ac:dyDescent="0.4"/>
    <row r="124" ht="20.25" customHeight="1" x14ac:dyDescent="0.4"/>
    <row r="125" ht="20.25" customHeight="1" x14ac:dyDescent="0.4"/>
    <row r="126" ht="20.25" customHeight="1" x14ac:dyDescent="0.4"/>
    <row r="127" ht="20.25" customHeight="1" x14ac:dyDescent="0.4"/>
    <row r="128" ht="20.25" customHeight="1" x14ac:dyDescent="0.4"/>
    <row r="129" ht="20.25" customHeight="1" x14ac:dyDescent="0.4"/>
    <row r="130" ht="20.25" customHeight="1" x14ac:dyDescent="0.4"/>
    <row r="131" ht="20.25" customHeight="1" x14ac:dyDescent="0.4"/>
    <row r="132" ht="20.25" customHeight="1" x14ac:dyDescent="0.4"/>
    <row r="133" ht="20.25" customHeight="1" x14ac:dyDescent="0.4"/>
    <row r="134" ht="20.25" customHeight="1" x14ac:dyDescent="0.4"/>
    <row r="135" ht="20.25" customHeight="1" x14ac:dyDescent="0.4"/>
    <row r="136" ht="20.25" customHeight="1" x14ac:dyDescent="0.4"/>
    <row r="137" ht="20.25" customHeight="1" x14ac:dyDescent="0.4"/>
    <row r="138" ht="20.25" customHeight="1" x14ac:dyDescent="0.4"/>
    <row r="139" ht="20.25" customHeight="1" x14ac:dyDescent="0.4"/>
    <row r="140" ht="20.25" customHeight="1" x14ac:dyDescent="0.4"/>
  </sheetData>
  <sheetProtection algorithmName="SHA-512" hashValue="7nilcYJVwNoI2JlIk2LTFOKo19qvxgNNQ2snZNIPu+SdhNzmcfqARoKCXubeAQ0NcWDVNrU0Y3M6rGed9DeB0g==" saltValue="CjU8FH13VJst4PvbfcV7WQ==" spinCount="100000" sheet="1" objects="1" scenarios="1"/>
  <mergeCells count="61">
    <mergeCell ref="C62:D62"/>
    <mergeCell ref="E62:F62"/>
    <mergeCell ref="C53:D53"/>
    <mergeCell ref="I53:J53"/>
    <mergeCell ref="C54:D54"/>
    <mergeCell ref="I54:J54"/>
    <mergeCell ref="I55:J55"/>
    <mergeCell ref="I56:J56"/>
    <mergeCell ref="C61:D61"/>
    <mergeCell ref="C60:D60"/>
    <mergeCell ref="C51:D51"/>
    <mergeCell ref="B33:B37"/>
    <mergeCell ref="B38:B43"/>
    <mergeCell ref="I42:J42"/>
    <mergeCell ref="I33:J33"/>
    <mergeCell ref="I34:J34"/>
    <mergeCell ref="I35:J35"/>
    <mergeCell ref="I36:J36"/>
    <mergeCell ref="C49:D49"/>
    <mergeCell ref="I51:J51"/>
    <mergeCell ref="I47:J47"/>
    <mergeCell ref="I48:J48"/>
    <mergeCell ref="I49:J49"/>
    <mergeCell ref="I50:J50"/>
    <mergeCell ref="C18:D18"/>
    <mergeCell ref="C19:D19"/>
    <mergeCell ref="C22:D22"/>
    <mergeCell ref="B11:D11"/>
    <mergeCell ref="B12:D12"/>
    <mergeCell ref="B13:E13"/>
    <mergeCell ref="C14:E14"/>
    <mergeCell ref="C15:E15"/>
    <mergeCell ref="B16:E16"/>
    <mergeCell ref="I5:M5"/>
    <mergeCell ref="F6:H6"/>
    <mergeCell ref="I6:M6"/>
    <mergeCell ref="A8:M8"/>
    <mergeCell ref="F5:H5"/>
    <mergeCell ref="B2:C4"/>
    <mergeCell ref="F2:H2"/>
    <mergeCell ref="J2:L2"/>
    <mergeCell ref="F3:H3"/>
    <mergeCell ref="I3:M3"/>
    <mergeCell ref="F4:H4"/>
    <mergeCell ref="I4:M4"/>
    <mergeCell ref="C23:D23"/>
    <mergeCell ref="C25:D25"/>
    <mergeCell ref="C26:D26"/>
    <mergeCell ref="I30:L30"/>
    <mergeCell ref="I63:J63"/>
    <mergeCell ref="I57:J57"/>
    <mergeCell ref="C58:D58"/>
    <mergeCell ref="C59:D59"/>
    <mergeCell ref="I59:J59"/>
    <mergeCell ref="I60:J60"/>
    <mergeCell ref="K31:L31"/>
    <mergeCell ref="G31:H31"/>
    <mergeCell ref="C27:L27"/>
    <mergeCell ref="E30:H30"/>
    <mergeCell ref="C52:D52"/>
    <mergeCell ref="I52:J52"/>
  </mergeCells>
  <phoneticPr fontId="1"/>
  <dataValidations count="8">
    <dataValidation type="list" allowBlank="1" showInputMessage="1" showErrorMessage="1" sqref="F52">
      <formula1>$C$72:$C$85</formula1>
    </dataValidation>
    <dataValidation type="list" showInputMessage="1" showErrorMessage="1" sqref="F59">
      <formula1>",１号,２・３号,１号及び２・３号"</formula1>
    </dataValidation>
    <dataValidation type="list" allowBlank="1" showInputMessage="1" showErrorMessage="1" sqref="E63:E64">
      <formula1>"　,あり,なし"</formula1>
    </dataValidation>
    <dataValidation type="list" allowBlank="1" showInputMessage="1" showErrorMessage="1" sqref="E59:E61">
      <formula1>"該当,非該当"</formula1>
    </dataValidation>
    <dataValidation type="list" allowBlank="1" showInputMessage="1" showErrorMessage="1" sqref="F51">
      <formula1>",自園調理,外部搬入"</formula1>
    </dataValidation>
    <dataValidation type="list" allowBlank="1" showInputMessage="1" showErrorMessage="1" sqref="F54">
      <formula1>"A,B"</formula1>
    </dataValidation>
    <dataValidation type="list" allowBlank="1" showInputMessage="1" showErrorMessage="1" sqref="J2:L2">
      <formula1>"鶴見,神奈川,西,中,南,港南,保土ケ谷,旭,磯子,金沢,港北,緑,青葉,都筑,泉,栄,戸塚,瀬谷"</formula1>
    </dataValidation>
    <dataValidation type="list" allowBlank="1" showInputMessage="1" showErrorMessage="1" sqref="E46:E58 I46 E42 E36 E35 E12">
      <formula1>"あり,なし"</formula1>
    </dataValidation>
  </dataValidations>
  <printOptions horizontalCentered="1"/>
  <pageMargins left="0.39370078740157483" right="0.39370078740157483" top="0.39370078740157483" bottom="0.39370078740157483" header="0.31496062992125984" footer="0.19685039370078741"/>
  <pageSetup paperSize="9" scale="52" orientation="portrait" horizontalDpi="300" verticalDpi="300" r:id="rId1"/>
  <ignoredErrors>
    <ignoredError sqref="F35:F36 F42 I30" unlockedFormula="1"/>
    <ignoredError sqref="H39 L39"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7"/>
  <sheetViews>
    <sheetView showGridLines="0" showZeros="0" view="pageBreakPreview" zoomScale="85" zoomScaleNormal="100" zoomScaleSheetLayoutView="85" workbookViewId="0">
      <selection activeCell="AA17" sqref="AA17:AG18"/>
    </sheetView>
  </sheetViews>
  <sheetFormatPr defaultColWidth="9" defaultRowHeight="18" customHeight="1" x14ac:dyDescent="0.4"/>
  <cols>
    <col min="1" max="1" width="1.25" style="34" customWidth="1"/>
    <col min="2" max="33" width="3" style="34" customWidth="1"/>
    <col min="34" max="34" width="1.25" style="34" customWidth="1"/>
    <col min="35" max="36" width="3.125" style="34" customWidth="1"/>
    <col min="37" max="37" width="3.375" style="34" hidden="1" customWidth="1"/>
    <col min="38" max="38" width="7.5" style="34" hidden="1" customWidth="1"/>
    <col min="39" max="52" width="3.375" style="34" customWidth="1"/>
    <col min="53" max="16384" width="9" style="34"/>
  </cols>
  <sheetData>
    <row r="1" spans="1:38" ht="12.75" customHeight="1" x14ac:dyDescent="0.4">
      <c r="A1" s="283"/>
      <c r="B1" s="283"/>
      <c r="C1" s="283"/>
      <c r="D1" s="283"/>
      <c r="E1" s="283"/>
      <c r="F1" s="283"/>
      <c r="G1" s="283"/>
      <c r="H1" s="283"/>
      <c r="I1" s="283"/>
      <c r="J1" s="283"/>
      <c r="K1" s="283"/>
      <c r="L1" s="283"/>
      <c r="M1" s="283"/>
      <c r="N1" s="283"/>
      <c r="O1" s="283"/>
      <c r="P1" s="283"/>
      <c r="Q1" s="283"/>
      <c r="R1" s="284"/>
      <c r="S1" s="283"/>
      <c r="T1" s="283"/>
      <c r="U1" s="283"/>
      <c r="V1" s="283"/>
      <c r="W1" s="283"/>
      <c r="X1" s="283"/>
      <c r="Y1" s="283"/>
      <c r="Z1" s="283"/>
      <c r="AA1" s="283"/>
      <c r="AB1" s="283"/>
      <c r="AC1" s="283"/>
      <c r="AD1" s="283"/>
      <c r="AE1" s="283"/>
      <c r="AF1" s="283"/>
      <c r="AG1" s="283"/>
      <c r="AH1" s="283"/>
      <c r="AK1" s="34" t="s">
        <v>45</v>
      </c>
      <c r="AL1" s="34" t="s">
        <v>46</v>
      </c>
    </row>
    <row r="2" spans="1:38" ht="18" customHeight="1" x14ac:dyDescent="0.4">
      <c r="A2" s="283"/>
      <c r="B2" s="285" t="s">
        <v>151</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L2" s="34" t="s">
        <v>47</v>
      </c>
    </row>
    <row r="3" spans="1:38" ht="18" customHeight="1" x14ac:dyDescent="0.4">
      <c r="A3" s="283"/>
      <c r="B3" s="437" t="s">
        <v>144</v>
      </c>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283"/>
    </row>
    <row r="4" spans="1:38" ht="18" customHeight="1" x14ac:dyDescent="0.4">
      <c r="A4" s="283"/>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3"/>
    </row>
    <row r="5" spans="1:38" ht="17.25" customHeight="1" x14ac:dyDescent="0.4">
      <c r="A5" s="283"/>
      <c r="B5" s="287"/>
      <c r="C5" s="287"/>
      <c r="D5" s="287"/>
      <c r="E5" s="438" t="s">
        <v>54</v>
      </c>
      <c r="F5" s="438"/>
      <c r="G5" s="438"/>
      <c r="H5" s="438"/>
      <c r="I5" s="438"/>
      <c r="J5" s="438"/>
      <c r="K5" s="288"/>
      <c r="L5" s="288"/>
      <c r="M5" s="288"/>
      <c r="N5" s="288"/>
      <c r="O5" s="287"/>
      <c r="P5" s="287"/>
      <c r="Q5" s="287"/>
      <c r="R5" s="287"/>
      <c r="S5" s="287"/>
      <c r="T5" s="287"/>
      <c r="U5" s="287"/>
      <c r="V5" s="287"/>
      <c r="W5" s="287"/>
      <c r="X5" s="287"/>
      <c r="Y5" s="287"/>
      <c r="Z5" s="287"/>
      <c r="AA5" s="287"/>
      <c r="AB5" s="287"/>
      <c r="AC5" s="287"/>
      <c r="AD5" s="287"/>
      <c r="AE5" s="287"/>
      <c r="AF5" s="287"/>
      <c r="AG5" s="287"/>
      <c r="AH5" s="283"/>
    </row>
    <row r="6" spans="1:38" ht="17.25" customHeight="1" thickBot="1" x14ac:dyDescent="0.45">
      <c r="A6" s="283"/>
      <c r="B6" s="283"/>
      <c r="C6" s="283"/>
      <c r="D6" s="283"/>
      <c r="E6" s="289"/>
      <c r="F6" s="289"/>
      <c r="G6" s="289"/>
      <c r="H6" s="289"/>
      <c r="I6" s="289"/>
      <c r="J6" s="289"/>
      <c r="K6" s="289"/>
      <c r="L6" s="289"/>
      <c r="M6" s="289"/>
      <c r="N6" s="289"/>
      <c r="O6" s="289"/>
      <c r="P6" s="283"/>
      <c r="Q6" s="283"/>
      <c r="R6" s="283"/>
      <c r="S6" s="283"/>
      <c r="T6" s="283"/>
      <c r="U6" s="290"/>
      <c r="V6" s="446" t="s">
        <v>64</v>
      </c>
      <c r="W6" s="446"/>
      <c r="X6" s="446"/>
      <c r="Y6" s="446"/>
      <c r="Z6" s="446"/>
      <c r="AA6" s="446"/>
      <c r="AB6" s="446"/>
      <c r="AC6" s="446"/>
      <c r="AD6" s="446"/>
      <c r="AE6" s="446"/>
      <c r="AF6" s="446"/>
      <c r="AG6" s="291"/>
      <c r="AH6" s="283"/>
    </row>
    <row r="7" spans="1:38" ht="17.25" customHeight="1" x14ac:dyDescent="0.4">
      <c r="A7" s="283"/>
      <c r="B7" s="283"/>
      <c r="C7" s="283"/>
      <c r="D7" s="283"/>
      <c r="E7" s="289"/>
      <c r="F7" s="289"/>
      <c r="G7" s="283"/>
      <c r="H7" s="283"/>
      <c r="I7" s="283"/>
      <c r="J7" s="283"/>
      <c r="K7" s="283"/>
      <c r="L7" s="283"/>
      <c r="M7" s="283"/>
      <c r="N7" s="289"/>
      <c r="O7" s="439" t="s">
        <v>48</v>
      </c>
      <c r="P7" s="440"/>
      <c r="Q7" s="440"/>
      <c r="R7" s="440"/>
      <c r="S7" s="440"/>
      <c r="T7" s="440"/>
      <c r="U7" s="473" t="s">
        <v>56</v>
      </c>
      <c r="V7" s="471"/>
      <c r="W7" s="471"/>
      <c r="X7" s="471"/>
      <c r="Y7" s="474">
        <f>②加算Ⅲ算定対象人数計算表!J2</f>
        <v>0</v>
      </c>
      <c r="Z7" s="475"/>
      <c r="AA7" s="475"/>
      <c r="AB7" s="475"/>
      <c r="AC7" s="475"/>
      <c r="AD7" s="471" t="s">
        <v>55</v>
      </c>
      <c r="AE7" s="471"/>
      <c r="AF7" s="471"/>
      <c r="AG7" s="472"/>
      <c r="AH7" s="283"/>
    </row>
    <row r="8" spans="1:38" ht="17.25" customHeight="1" x14ac:dyDescent="0.4">
      <c r="A8" s="283"/>
      <c r="B8" s="283"/>
      <c r="C8" s="283"/>
      <c r="D8" s="283"/>
      <c r="E8" s="289"/>
      <c r="F8" s="289"/>
      <c r="G8" s="283"/>
      <c r="H8" s="283"/>
      <c r="I8" s="283"/>
      <c r="J8" s="283"/>
      <c r="K8" s="283"/>
      <c r="L8" s="283"/>
      <c r="M8" s="283"/>
      <c r="N8" s="289"/>
      <c r="O8" s="441" t="s">
        <v>57</v>
      </c>
      <c r="P8" s="442"/>
      <c r="Q8" s="442"/>
      <c r="R8" s="442"/>
      <c r="S8" s="442"/>
      <c r="T8" s="442"/>
      <c r="U8" s="444" t="str">
        <f>②加算Ⅲ算定対象人数計算表!I3</f>
        <v>認定こども園</v>
      </c>
      <c r="V8" s="444"/>
      <c r="W8" s="444"/>
      <c r="X8" s="444"/>
      <c r="Y8" s="444"/>
      <c r="Z8" s="444"/>
      <c r="AA8" s="444"/>
      <c r="AB8" s="444"/>
      <c r="AC8" s="444"/>
      <c r="AD8" s="444"/>
      <c r="AE8" s="444"/>
      <c r="AF8" s="444"/>
      <c r="AG8" s="445"/>
      <c r="AH8" s="283"/>
    </row>
    <row r="9" spans="1:38" ht="17.25" customHeight="1" x14ac:dyDescent="0.4">
      <c r="A9" s="283"/>
      <c r="B9" s="283"/>
      <c r="C9" s="283"/>
      <c r="D9" s="283"/>
      <c r="E9" s="289"/>
      <c r="F9" s="289"/>
      <c r="G9" s="283"/>
      <c r="H9" s="283"/>
      <c r="I9" s="283"/>
      <c r="J9" s="283"/>
      <c r="K9" s="283"/>
      <c r="L9" s="283"/>
      <c r="M9" s="283"/>
      <c r="N9" s="289"/>
      <c r="O9" s="441" t="s">
        <v>50</v>
      </c>
      <c r="P9" s="442"/>
      <c r="Q9" s="442"/>
      <c r="R9" s="442"/>
      <c r="S9" s="442"/>
      <c r="T9" s="442"/>
      <c r="U9" s="476">
        <f>②加算Ⅲ算定対象人数計算表!I4</f>
        <v>0</v>
      </c>
      <c r="V9" s="477"/>
      <c r="W9" s="477"/>
      <c r="X9" s="477"/>
      <c r="Y9" s="477"/>
      <c r="Z9" s="477"/>
      <c r="AA9" s="477"/>
      <c r="AB9" s="477"/>
      <c r="AC9" s="477"/>
      <c r="AD9" s="477"/>
      <c r="AE9" s="477"/>
      <c r="AF9" s="477"/>
      <c r="AG9" s="478"/>
      <c r="AH9" s="283"/>
    </row>
    <row r="10" spans="1:38" ht="17.25" customHeight="1" x14ac:dyDescent="0.4">
      <c r="A10" s="283"/>
      <c r="B10" s="283"/>
      <c r="C10" s="283"/>
      <c r="D10" s="283"/>
      <c r="E10" s="289"/>
      <c r="F10" s="289"/>
      <c r="G10" s="283"/>
      <c r="H10" s="283"/>
      <c r="I10" s="283"/>
      <c r="J10" s="283"/>
      <c r="K10" s="283"/>
      <c r="L10" s="283"/>
      <c r="M10" s="283"/>
      <c r="N10" s="289"/>
      <c r="O10" s="441" t="s">
        <v>49</v>
      </c>
      <c r="P10" s="442"/>
      <c r="Q10" s="442"/>
      <c r="R10" s="442"/>
      <c r="S10" s="442"/>
      <c r="T10" s="442"/>
      <c r="U10" s="443">
        <f>②加算Ⅲ算定対象人数計算表!I5</f>
        <v>0</v>
      </c>
      <c r="V10" s="444"/>
      <c r="W10" s="444"/>
      <c r="X10" s="444"/>
      <c r="Y10" s="444"/>
      <c r="Z10" s="444"/>
      <c r="AA10" s="444"/>
      <c r="AB10" s="444"/>
      <c r="AC10" s="444"/>
      <c r="AD10" s="444"/>
      <c r="AE10" s="444"/>
      <c r="AF10" s="444"/>
      <c r="AG10" s="445"/>
      <c r="AH10" s="283"/>
    </row>
    <row r="11" spans="1:38" ht="18" customHeight="1" thickBot="1" x14ac:dyDescent="0.45">
      <c r="A11" s="283"/>
      <c r="B11" s="283"/>
      <c r="C11" s="283"/>
      <c r="D11" s="283"/>
      <c r="E11" s="283"/>
      <c r="F11" s="283"/>
      <c r="G11" s="283"/>
      <c r="H11" s="283"/>
      <c r="I11" s="283"/>
      <c r="J11" s="283"/>
      <c r="K11" s="283"/>
      <c r="L11" s="283"/>
      <c r="M11" s="283"/>
      <c r="N11" s="283"/>
      <c r="O11" s="458" t="s">
        <v>66</v>
      </c>
      <c r="P11" s="459"/>
      <c r="Q11" s="459"/>
      <c r="R11" s="459"/>
      <c r="S11" s="459"/>
      <c r="T11" s="459"/>
      <c r="U11" s="460">
        <f>②加算Ⅲ算定対象人数計算表!I6</f>
        <v>0</v>
      </c>
      <c r="V11" s="461"/>
      <c r="W11" s="461"/>
      <c r="X11" s="461"/>
      <c r="Y11" s="461"/>
      <c r="Z11" s="461"/>
      <c r="AA11" s="461"/>
      <c r="AB11" s="461"/>
      <c r="AC11" s="461"/>
      <c r="AD11" s="461"/>
      <c r="AE11" s="461"/>
      <c r="AF11" s="461"/>
      <c r="AG11" s="462"/>
      <c r="AH11" s="283"/>
    </row>
    <row r="12" spans="1:38" ht="18" customHeight="1" x14ac:dyDescent="0.4">
      <c r="A12" s="283"/>
      <c r="B12" s="283"/>
      <c r="C12" s="283"/>
      <c r="D12" s="283"/>
      <c r="E12" s="283"/>
      <c r="F12" s="283"/>
      <c r="G12" s="283"/>
      <c r="H12" s="283"/>
      <c r="I12" s="283"/>
      <c r="J12" s="283"/>
      <c r="K12" s="283"/>
      <c r="L12" s="283"/>
      <c r="M12" s="283"/>
      <c r="N12" s="283"/>
      <c r="O12" s="292"/>
      <c r="P12" s="292"/>
      <c r="Q12" s="292"/>
      <c r="R12" s="292"/>
      <c r="S12" s="292"/>
      <c r="T12" s="292"/>
      <c r="U12" s="293"/>
      <c r="V12" s="293"/>
      <c r="W12" s="293"/>
      <c r="X12" s="293"/>
      <c r="Y12" s="293"/>
      <c r="Z12" s="293"/>
      <c r="AA12" s="293"/>
      <c r="AB12" s="293"/>
      <c r="AC12" s="293"/>
      <c r="AD12" s="293"/>
      <c r="AE12" s="293"/>
      <c r="AF12" s="293"/>
      <c r="AG12" s="293"/>
      <c r="AH12" s="283"/>
    </row>
    <row r="13" spans="1:38" ht="18" customHeight="1" x14ac:dyDescent="0.4">
      <c r="A13" s="283"/>
      <c r="B13" s="283" t="s">
        <v>93</v>
      </c>
      <c r="C13" s="283"/>
      <c r="D13" s="283"/>
      <c r="E13" s="283"/>
      <c r="F13" s="283"/>
      <c r="G13" s="283"/>
      <c r="H13" s="283"/>
      <c r="I13" s="283"/>
      <c r="J13" s="283"/>
      <c r="K13" s="283"/>
      <c r="L13" s="283"/>
      <c r="M13" s="283"/>
      <c r="N13" s="283"/>
      <c r="O13" s="292"/>
      <c r="P13" s="292"/>
      <c r="Q13" s="292"/>
      <c r="R13" s="292"/>
      <c r="S13" s="292"/>
      <c r="T13" s="292"/>
      <c r="U13" s="293"/>
      <c r="V13" s="293"/>
      <c r="W13" s="293"/>
      <c r="X13" s="293"/>
      <c r="Y13" s="293"/>
      <c r="Z13" s="293"/>
      <c r="AA13" s="293"/>
      <c r="AB13" s="293"/>
      <c r="AC13" s="293"/>
      <c r="AD13" s="293"/>
      <c r="AE13" s="293"/>
      <c r="AF13" s="293"/>
      <c r="AG13" s="293"/>
      <c r="AH13" s="283"/>
    </row>
    <row r="14" spans="1:38" ht="18" customHeight="1" x14ac:dyDescent="0.4">
      <c r="A14" s="283"/>
      <c r="B14" s="283"/>
      <c r="C14" s="283"/>
      <c r="D14" s="283"/>
      <c r="E14" s="283"/>
      <c r="F14" s="283"/>
      <c r="G14" s="283"/>
      <c r="H14" s="283"/>
      <c r="I14" s="283"/>
      <c r="J14" s="283"/>
      <c r="K14" s="283"/>
      <c r="L14" s="283"/>
      <c r="M14" s="283"/>
      <c r="N14" s="283"/>
      <c r="O14" s="294"/>
      <c r="P14" s="294"/>
      <c r="Q14" s="294"/>
      <c r="R14" s="294"/>
      <c r="S14" s="294"/>
      <c r="T14" s="294"/>
      <c r="U14" s="295"/>
      <c r="V14" s="295"/>
      <c r="W14" s="295"/>
      <c r="X14" s="295"/>
      <c r="Y14" s="295"/>
      <c r="Z14" s="295"/>
      <c r="AA14" s="295"/>
      <c r="AB14" s="295"/>
      <c r="AC14" s="295"/>
      <c r="AD14" s="295"/>
      <c r="AE14" s="295"/>
      <c r="AF14" s="295"/>
      <c r="AG14" s="295"/>
      <c r="AH14" s="283"/>
    </row>
    <row r="15" spans="1:38" ht="18" customHeight="1" thickBot="1" x14ac:dyDescent="0.45">
      <c r="A15" s="283"/>
      <c r="B15" s="283" t="s">
        <v>67</v>
      </c>
      <c r="C15" s="283"/>
      <c r="D15" s="283"/>
      <c r="E15" s="283"/>
      <c r="F15" s="283"/>
      <c r="G15" s="283"/>
      <c r="H15" s="283"/>
      <c r="I15" s="283"/>
      <c r="J15" s="283"/>
      <c r="K15" s="283"/>
      <c r="L15" s="283"/>
      <c r="M15" s="283"/>
      <c r="N15" s="283"/>
      <c r="O15" s="283"/>
      <c r="P15" s="283"/>
      <c r="Q15" s="296"/>
      <c r="R15" s="296"/>
      <c r="S15" s="296"/>
      <c r="T15" s="296"/>
      <c r="U15" s="296"/>
      <c r="V15" s="296"/>
      <c r="W15" s="296"/>
      <c r="X15" s="296"/>
      <c r="Y15" s="296"/>
      <c r="Z15" s="283"/>
      <c r="AA15" s="283"/>
      <c r="AB15" s="283"/>
      <c r="AC15" s="283"/>
      <c r="AD15" s="283"/>
      <c r="AE15" s="283"/>
      <c r="AF15" s="283"/>
      <c r="AG15" s="283"/>
      <c r="AH15" s="283"/>
    </row>
    <row r="16" spans="1:38" ht="18" customHeight="1" thickBot="1" x14ac:dyDescent="0.45">
      <c r="A16" s="283"/>
      <c r="B16" s="463" t="s">
        <v>68</v>
      </c>
      <c r="C16" s="464"/>
      <c r="D16" s="464"/>
      <c r="E16" s="464"/>
      <c r="F16" s="464"/>
      <c r="G16" s="464"/>
      <c r="H16" s="464"/>
      <c r="I16" s="464"/>
      <c r="J16" s="464"/>
      <c r="K16" s="464"/>
      <c r="L16" s="464"/>
      <c r="M16" s="464"/>
      <c r="N16" s="464"/>
      <c r="O16" s="464"/>
      <c r="P16" s="464"/>
      <c r="Q16" s="464"/>
      <c r="R16" s="464"/>
      <c r="S16" s="464"/>
      <c r="T16" s="464"/>
      <c r="U16" s="464"/>
      <c r="V16" s="464"/>
      <c r="W16" s="464"/>
      <c r="X16" s="464"/>
      <c r="Y16" s="464"/>
      <c r="Z16" s="464"/>
      <c r="AA16" s="464"/>
      <c r="AB16" s="464"/>
      <c r="AC16" s="464"/>
      <c r="AD16" s="464"/>
      <c r="AE16" s="464"/>
      <c r="AF16" s="464"/>
      <c r="AG16" s="465"/>
      <c r="AH16" s="283"/>
    </row>
    <row r="17" spans="1:34" ht="18" customHeight="1" thickTop="1" x14ac:dyDescent="0.4">
      <c r="A17" s="283"/>
      <c r="B17" s="447"/>
      <c r="C17" s="449" t="s">
        <v>51</v>
      </c>
      <c r="D17" s="450"/>
      <c r="E17" s="450"/>
      <c r="F17" s="450"/>
      <c r="G17" s="450"/>
      <c r="H17" s="450"/>
      <c r="I17" s="450"/>
      <c r="J17" s="450"/>
      <c r="K17" s="450"/>
      <c r="L17" s="450"/>
      <c r="M17" s="450"/>
      <c r="N17" s="450"/>
      <c r="O17" s="450"/>
      <c r="P17" s="450"/>
      <c r="Q17" s="450"/>
      <c r="R17" s="450"/>
      <c r="S17" s="450"/>
      <c r="T17" s="450"/>
      <c r="U17" s="450"/>
      <c r="V17" s="450"/>
      <c r="W17" s="450"/>
      <c r="X17" s="450"/>
      <c r="Y17" s="450"/>
      <c r="Z17" s="450"/>
      <c r="AA17" s="452" t="s">
        <v>16</v>
      </c>
      <c r="AB17" s="453"/>
      <c r="AC17" s="453"/>
      <c r="AD17" s="453"/>
      <c r="AE17" s="453"/>
      <c r="AF17" s="453"/>
      <c r="AG17" s="454"/>
      <c r="AH17" s="283"/>
    </row>
    <row r="18" spans="1:34" ht="18" customHeight="1" thickBot="1" x14ac:dyDescent="0.45">
      <c r="A18" s="283"/>
      <c r="B18" s="448"/>
      <c r="C18" s="451"/>
      <c r="D18" s="451"/>
      <c r="E18" s="451"/>
      <c r="F18" s="451"/>
      <c r="G18" s="451"/>
      <c r="H18" s="451"/>
      <c r="I18" s="451"/>
      <c r="J18" s="451"/>
      <c r="K18" s="451"/>
      <c r="L18" s="451"/>
      <c r="M18" s="451"/>
      <c r="N18" s="451"/>
      <c r="O18" s="451"/>
      <c r="P18" s="451"/>
      <c r="Q18" s="451"/>
      <c r="R18" s="451"/>
      <c r="S18" s="451"/>
      <c r="T18" s="451"/>
      <c r="U18" s="451"/>
      <c r="V18" s="451"/>
      <c r="W18" s="451"/>
      <c r="X18" s="451"/>
      <c r="Y18" s="451"/>
      <c r="Z18" s="451"/>
      <c r="AA18" s="455"/>
      <c r="AB18" s="456"/>
      <c r="AC18" s="456"/>
      <c r="AD18" s="456"/>
      <c r="AE18" s="456"/>
      <c r="AF18" s="456"/>
      <c r="AG18" s="457"/>
      <c r="AH18" s="283"/>
    </row>
    <row r="19" spans="1:34" ht="9" customHeight="1" x14ac:dyDescent="0.4">
      <c r="A19" s="283"/>
      <c r="B19" s="283"/>
      <c r="C19" s="283"/>
      <c r="D19" s="283"/>
      <c r="E19" s="283"/>
      <c r="F19" s="283"/>
      <c r="G19" s="283"/>
      <c r="H19" s="283"/>
      <c r="I19" s="283"/>
      <c r="J19" s="283"/>
      <c r="K19" s="283"/>
      <c r="L19" s="283"/>
      <c r="M19" s="283"/>
      <c r="N19" s="283"/>
      <c r="O19" s="283"/>
      <c r="P19" s="283"/>
      <c r="Q19" s="296"/>
      <c r="R19" s="296"/>
      <c r="S19" s="296"/>
      <c r="T19" s="296"/>
      <c r="U19" s="296"/>
      <c r="V19" s="296"/>
      <c r="W19" s="296"/>
      <c r="X19" s="296"/>
      <c r="Y19" s="296"/>
      <c r="Z19" s="283"/>
      <c r="AA19" s="283"/>
      <c r="AB19" s="283"/>
      <c r="AC19" s="283"/>
      <c r="AD19" s="283"/>
      <c r="AE19" s="283"/>
      <c r="AF19" s="283"/>
      <c r="AG19" s="283"/>
      <c r="AH19" s="283"/>
    </row>
    <row r="20" spans="1:34" ht="21.75" customHeight="1" thickBot="1" x14ac:dyDescent="0.45">
      <c r="A20" s="283"/>
      <c r="B20" s="283" t="s">
        <v>52</v>
      </c>
      <c r="C20" s="297"/>
      <c r="D20" s="297"/>
      <c r="E20" s="297"/>
      <c r="F20" s="297"/>
      <c r="G20" s="296"/>
      <c r="H20" s="296"/>
      <c r="I20" s="296"/>
      <c r="J20" s="298"/>
      <c r="K20" s="298"/>
      <c r="L20" s="298"/>
      <c r="M20" s="298"/>
      <c r="N20" s="298"/>
      <c r="O20" s="298"/>
      <c r="P20" s="298"/>
      <c r="Q20" s="298"/>
      <c r="R20" s="298"/>
      <c r="S20" s="296"/>
      <c r="T20" s="296"/>
      <c r="U20" s="296"/>
      <c r="V20" s="298"/>
      <c r="W20" s="298"/>
      <c r="X20" s="298"/>
      <c r="Y20" s="298"/>
      <c r="Z20" s="298"/>
      <c r="AA20" s="298"/>
      <c r="AB20" s="298"/>
      <c r="AC20" s="298"/>
      <c r="AD20" s="298"/>
      <c r="AE20" s="296"/>
      <c r="AF20" s="296"/>
      <c r="AG20" s="296"/>
      <c r="AH20" s="283"/>
    </row>
    <row r="21" spans="1:34" s="35" customFormat="1" ht="28.5" customHeight="1" thickTop="1" thickBot="1" x14ac:dyDescent="0.45">
      <c r="A21" s="299"/>
      <c r="B21" s="300" t="s">
        <v>150</v>
      </c>
      <c r="C21" s="301"/>
      <c r="D21" s="301"/>
      <c r="E21" s="301"/>
      <c r="F21" s="301"/>
      <c r="G21" s="301"/>
      <c r="H21" s="301"/>
      <c r="I21" s="301"/>
      <c r="J21" s="301"/>
      <c r="K21" s="302"/>
      <c r="L21" s="302"/>
      <c r="M21" s="302"/>
      <c r="N21" s="302"/>
      <c r="O21" s="302"/>
      <c r="P21" s="302"/>
      <c r="Q21" s="302"/>
      <c r="R21" s="302"/>
      <c r="S21" s="303"/>
      <c r="T21" s="303"/>
      <c r="U21" s="303"/>
      <c r="V21" s="302"/>
      <c r="W21" s="302"/>
      <c r="X21" s="302"/>
      <c r="Y21" s="302"/>
      <c r="Z21" s="302"/>
      <c r="AA21" s="469">
        <f>②加算Ⅲ算定対象人数計算表!H66+②加算Ⅲ算定対象人数計算表!L66</f>
        <v>7</v>
      </c>
      <c r="AB21" s="470"/>
      <c r="AC21" s="470"/>
      <c r="AD21" s="470"/>
      <c r="AE21" s="470"/>
      <c r="AF21" s="470"/>
      <c r="AG21" s="312" t="s">
        <v>53</v>
      </c>
      <c r="AH21" s="299"/>
    </row>
    <row r="22" spans="1:34" ht="9" customHeight="1" x14ac:dyDescent="0.4">
      <c r="A22" s="283"/>
      <c r="B22" s="283"/>
      <c r="C22" s="283"/>
      <c r="D22" s="283"/>
      <c r="E22" s="283"/>
      <c r="F22" s="283"/>
      <c r="G22" s="283"/>
      <c r="H22" s="283"/>
      <c r="I22" s="283"/>
      <c r="J22" s="283"/>
      <c r="K22" s="283"/>
      <c r="L22" s="283"/>
      <c r="M22" s="283"/>
      <c r="N22" s="283"/>
      <c r="O22" s="283"/>
      <c r="P22" s="283"/>
      <c r="Q22" s="296"/>
      <c r="R22" s="296"/>
      <c r="S22" s="296"/>
      <c r="T22" s="296"/>
      <c r="U22" s="296"/>
      <c r="V22" s="296"/>
      <c r="W22" s="296"/>
      <c r="X22" s="296"/>
      <c r="Y22" s="296"/>
      <c r="Z22" s="283"/>
      <c r="AA22" s="283"/>
      <c r="AB22" s="283"/>
      <c r="AC22" s="283"/>
      <c r="AD22" s="283"/>
      <c r="AE22" s="283"/>
      <c r="AF22" s="283"/>
      <c r="AG22" s="283"/>
      <c r="AH22" s="283"/>
    </row>
    <row r="23" spans="1:34" ht="18" customHeight="1" x14ac:dyDescent="0.4">
      <c r="A23" s="283"/>
      <c r="B23" s="304" t="s">
        <v>147</v>
      </c>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283"/>
    </row>
    <row r="24" spans="1:34" ht="18" customHeight="1" thickBot="1" x14ac:dyDescent="0.45">
      <c r="A24" s="283"/>
      <c r="B24" s="304" t="s">
        <v>145</v>
      </c>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283"/>
    </row>
    <row r="25" spans="1:34" ht="28.5" customHeight="1" thickTop="1" thickBot="1" x14ac:dyDescent="0.45">
      <c r="A25" s="283"/>
      <c r="B25" s="306" t="s">
        <v>146</v>
      </c>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8"/>
      <c r="AA25" s="466"/>
      <c r="AB25" s="467"/>
      <c r="AC25" s="467"/>
      <c r="AD25" s="467"/>
      <c r="AE25" s="467"/>
      <c r="AF25" s="467"/>
      <c r="AG25" s="468"/>
      <c r="AH25" s="283"/>
    </row>
    <row r="26" spans="1:34" ht="18" customHeight="1" x14ac:dyDescent="0.4">
      <c r="A26" s="283"/>
      <c r="B26" s="309" t="s">
        <v>15</v>
      </c>
      <c r="C26" s="309" t="s">
        <v>141</v>
      </c>
      <c r="D26" s="298"/>
      <c r="E26" s="298"/>
      <c r="F26" s="310"/>
      <c r="G26" s="310"/>
      <c r="H26" s="283"/>
      <c r="I26" s="283"/>
      <c r="J26" s="283"/>
      <c r="K26" s="298"/>
      <c r="L26" s="298"/>
      <c r="M26" s="298"/>
      <c r="N26" s="298"/>
      <c r="O26" s="298"/>
      <c r="P26" s="298"/>
      <c r="Q26" s="298"/>
      <c r="R26" s="298"/>
      <c r="S26" s="296"/>
      <c r="T26" s="296"/>
      <c r="U26" s="296"/>
      <c r="V26" s="298"/>
      <c r="W26" s="298"/>
      <c r="X26" s="298"/>
      <c r="Y26" s="298"/>
      <c r="Z26" s="298"/>
      <c r="AA26" s="298"/>
      <c r="AB26" s="298"/>
      <c r="AC26" s="298"/>
      <c r="AD26" s="298"/>
      <c r="AE26" s="313"/>
      <c r="AF26" s="313"/>
      <c r="AG26" s="313"/>
      <c r="AH26" s="283"/>
    </row>
    <row r="27" spans="1:34" ht="15" customHeight="1" x14ac:dyDescent="0.4">
      <c r="A27" s="283"/>
      <c r="B27" s="311"/>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row>
  </sheetData>
  <sheetProtection algorithmName="SHA-512" hashValue="F9Mm6uprWceHibcCjnx8H8PfixuAef3C/nUXY9m1u45Ey6xso8hh4IaRG/jtK6u+9V8sT7LDhkJ1iH7qBcgIAQ==" saltValue="phcMhjN1Wq/8XhdodCIJpA==" spinCount="100000" sheet="1" objects="1" scenarios="1"/>
  <dataConsolidate/>
  <mergeCells count="21">
    <mergeCell ref="AA25:AG25"/>
    <mergeCell ref="AA21:AF21"/>
    <mergeCell ref="AD7:AG7"/>
    <mergeCell ref="U7:X7"/>
    <mergeCell ref="Y7:AC7"/>
    <mergeCell ref="U9:AG9"/>
    <mergeCell ref="B17:B18"/>
    <mergeCell ref="C17:Z18"/>
    <mergeCell ref="AA17:AG18"/>
    <mergeCell ref="O8:T8"/>
    <mergeCell ref="U8:AG8"/>
    <mergeCell ref="O9:T9"/>
    <mergeCell ref="O11:T11"/>
    <mergeCell ref="U11:AG11"/>
    <mergeCell ref="B16:AG16"/>
    <mergeCell ref="B3:AG3"/>
    <mergeCell ref="E5:J5"/>
    <mergeCell ref="O7:T7"/>
    <mergeCell ref="O10:T10"/>
    <mergeCell ref="U10:AG10"/>
    <mergeCell ref="V6:AF6"/>
  </mergeCells>
  <phoneticPr fontId="1"/>
  <conditionalFormatting sqref="AA25:AG25">
    <cfRule type="expression" dxfId="0" priority="1">
      <formula>$AA$17="非該当"</formula>
    </cfRule>
  </conditionalFormatting>
  <dataValidations count="2">
    <dataValidation type="list" allowBlank="1" showInputMessage="1" showErrorMessage="1" sqref="AA17:AG18">
      <formula1>"該当,非該当"</formula1>
    </dataValidation>
    <dataValidation type="list" allowBlank="1" showInputMessage="1" showErrorMessage="1" sqref="AA25:AG25">
      <formula1>"受ける,受けない"</formula1>
    </dataValidation>
  </dataValidations>
  <printOptions horizontalCentered="1"/>
  <pageMargins left="0.78740157480314965" right="0.78740157480314965" top="0.59055118110236227" bottom="0.59055118110236227" header="0.51181102362204722" footer="0.51181102362204722"/>
  <pageSetup paperSize="9" scale="73" fitToHeight="2" orientation="portrait" r:id="rId1"/>
  <headerFooter alignWithMargins="0"/>
  <ignoredErrors>
    <ignoredError sqref="Y7 U8:U11 AA2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①-1【1号】平均年齢別児童数計算表</vt:lpstr>
      <vt:lpstr>①-2【2・3号】平均年齢別児童数計算表</vt:lpstr>
      <vt:lpstr>②加算Ⅲ算定対象人数計算表</vt:lpstr>
      <vt:lpstr>③第８号様式</vt:lpstr>
      <vt:lpstr>'①-1【1号】平均年齢別児童数計算表'!Print_Area</vt:lpstr>
      <vt:lpstr>'①-2【2・3号】平均年齢別児童数計算表'!Print_Area</vt:lpstr>
      <vt:lpstr>②加算Ⅲ算定対象人数計算表!Print_Area</vt:lpstr>
      <vt:lpstr>③第８号様式!Print_Area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2023-06-09T02:43:55Z</dcterms:created>
  <dcterms:modified xsi:type="dcterms:W3CDTF">2023-08-21T00:36:49Z</dcterms:modified>
</cp:coreProperties>
</file>