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積算表（処遇Ⅱ）" sheetId="89" r:id="rId1"/>
    <sheet name="第５号様式" sheetId="73" r:id="rId2"/>
    <sheet name="平均年齢別児童数計算表" sheetId="90" r:id="rId3"/>
  </sheets>
  <externalReferences>
    <externalReference r:id="rId4"/>
    <externalReference r:id="rId5"/>
    <externalReference r:id="rId6"/>
    <externalReference r:id="rId7"/>
    <externalReference r:id="rId8"/>
    <externalReference r:id="rId9"/>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'積算表（処遇Ⅱ）'!$A$1:$AF$58</definedName>
    <definedName name="_xlnm.Print_Area" localSheetId="1">第５号様式!$A$1:$AM$38</definedName>
    <definedName name="teiinn">[1]処遇Ⅰ!$AS$2:$AT$18</definedName>
    <definedName name="っっｗ" localSheetId="1">#REF!,#REF!,#REF!,#REF!</definedName>
    <definedName name="っっｗ">#REF!,#REF!,#REF!,#REF!</definedName>
    <definedName name="資格">'[2]保育単価表（Ｃ型）'!$P$7:$S$14</definedName>
    <definedName name="資格人数">[2]処遇Ⅰ!$AV$1:$AW$5</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s>
  <calcPr calcId="162913"/>
</workbook>
</file>

<file path=xl/calcChain.xml><?xml version="1.0" encoding="utf-8"?>
<calcChain xmlns="http://schemas.openxmlformats.org/spreadsheetml/2006/main">
  <c r="M5" i="90" l="1"/>
  <c r="AC9" i="73"/>
  <c r="E47" i="90" l="1"/>
  <c r="Q46" i="90"/>
  <c r="Q45" i="90"/>
  <c r="Q44" i="90"/>
  <c r="Q43" i="90"/>
  <c r="Q42" i="90"/>
  <c r="Q47" i="90" s="1"/>
  <c r="E35" i="90"/>
  <c r="O34" i="90"/>
  <c r="K34" i="90"/>
  <c r="G34" i="90"/>
  <c r="O33" i="90"/>
  <c r="K33" i="90"/>
  <c r="G33" i="90"/>
  <c r="O32" i="90"/>
  <c r="K32" i="90"/>
  <c r="G32" i="90"/>
  <c r="O31" i="90"/>
  <c r="K31" i="90"/>
  <c r="G31" i="90"/>
  <c r="O30" i="90"/>
  <c r="K30" i="90"/>
  <c r="G30" i="90"/>
  <c r="E24" i="90"/>
  <c r="P23" i="90"/>
  <c r="P34" i="90" s="1"/>
  <c r="O23" i="90"/>
  <c r="N23" i="90"/>
  <c r="N34" i="90" s="1"/>
  <c r="M23" i="90"/>
  <c r="M34" i="90" s="1"/>
  <c r="L23" i="90"/>
  <c r="L34" i="90" s="1"/>
  <c r="K23" i="90"/>
  <c r="J23" i="90"/>
  <c r="J34" i="90" s="1"/>
  <c r="I23" i="90"/>
  <c r="I34" i="90" s="1"/>
  <c r="H23" i="90"/>
  <c r="H34" i="90" s="1"/>
  <c r="G23" i="90"/>
  <c r="F23" i="90"/>
  <c r="F34" i="90" s="1"/>
  <c r="Q34" i="90" s="1"/>
  <c r="Q22" i="90"/>
  <c r="P21" i="90"/>
  <c r="P33" i="90" s="1"/>
  <c r="O21" i="90"/>
  <c r="N21" i="90"/>
  <c r="N33" i="90" s="1"/>
  <c r="M21" i="90"/>
  <c r="M33" i="90" s="1"/>
  <c r="L21" i="90"/>
  <c r="L33" i="90" s="1"/>
  <c r="K21" i="90"/>
  <c r="J21" i="90"/>
  <c r="J33" i="90" s="1"/>
  <c r="I21" i="90"/>
  <c r="I33" i="90" s="1"/>
  <c r="H21" i="90"/>
  <c r="H33" i="90" s="1"/>
  <c r="G21" i="90"/>
  <c r="F21" i="90"/>
  <c r="F33" i="90" s="1"/>
  <c r="Q33" i="90" s="1"/>
  <c r="Q20" i="90"/>
  <c r="P19" i="90"/>
  <c r="P32" i="90" s="1"/>
  <c r="O19" i="90"/>
  <c r="N19" i="90"/>
  <c r="N32" i="90" s="1"/>
  <c r="M19" i="90"/>
  <c r="M32" i="90" s="1"/>
  <c r="L19" i="90"/>
  <c r="L32" i="90" s="1"/>
  <c r="K19" i="90"/>
  <c r="J19" i="90"/>
  <c r="J32" i="90" s="1"/>
  <c r="I19" i="90"/>
  <c r="I32" i="90" s="1"/>
  <c r="H19" i="90"/>
  <c r="H32" i="90" s="1"/>
  <c r="G19" i="90"/>
  <c r="F19" i="90"/>
  <c r="F32" i="90" s="1"/>
  <c r="Q32" i="90" s="1"/>
  <c r="Q18" i="90"/>
  <c r="P17" i="90"/>
  <c r="P31" i="90" s="1"/>
  <c r="O17" i="90"/>
  <c r="N17" i="90"/>
  <c r="N31" i="90" s="1"/>
  <c r="M17" i="90"/>
  <c r="M31" i="90" s="1"/>
  <c r="L17" i="90"/>
  <c r="L31" i="90" s="1"/>
  <c r="K17" i="90"/>
  <c r="J17" i="90"/>
  <c r="J31" i="90" s="1"/>
  <c r="I17" i="90"/>
  <c r="I31" i="90" s="1"/>
  <c r="H17" i="90"/>
  <c r="H31" i="90" s="1"/>
  <c r="G17" i="90"/>
  <c r="F17" i="90"/>
  <c r="F31" i="90" s="1"/>
  <c r="Q31" i="90" s="1"/>
  <c r="Q16" i="90"/>
  <c r="P15" i="90"/>
  <c r="P30" i="90" s="1"/>
  <c r="O15" i="90"/>
  <c r="N15" i="90"/>
  <c r="N30" i="90" s="1"/>
  <c r="M15" i="90"/>
  <c r="M30" i="90" s="1"/>
  <c r="L15" i="90"/>
  <c r="L30" i="90" s="1"/>
  <c r="K15" i="90"/>
  <c r="J15" i="90"/>
  <c r="J30" i="90" s="1"/>
  <c r="I15" i="90"/>
  <c r="I30" i="90" s="1"/>
  <c r="H15" i="90"/>
  <c r="H30" i="90" s="1"/>
  <c r="G15" i="90"/>
  <c r="F15" i="90"/>
  <c r="F30" i="90" s="1"/>
  <c r="Q30" i="90" s="1"/>
  <c r="Q35" i="90" s="1"/>
  <c r="Q14" i="90"/>
  <c r="Q24" i="90" s="1"/>
  <c r="AG33" i="73" l="1"/>
  <c r="AG23" i="73"/>
  <c r="AG22" i="73"/>
  <c r="AG21" i="73"/>
  <c r="AC31" i="89" l="1"/>
  <c r="AC11" i="73" l="1"/>
  <c r="AC8" i="73"/>
  <c r="AG6" i="73"/>
  <c r="AG29" i="73" l="1"/>
  <c r="AG27" i="73" l="1"/>
  <c r="AG17" i="73"/>
  <c r="AC32" i="89" l="1"/>
  <c r="AC30" i="89"/>
  <c r="S24" i="89"/>
  <c r="M24" i="89"/>
  <c r="M21" i="89"/>
  <c r="W21" i="89" s="1"/>
  <c r="M20" i="89"/>
  <c r="W20" i="89" s="1"/>
  <c r="W24" i="89" l="1"/>
  <c r="AC24" i="89" s="1"/>
  <c r="AA34" i="89" s="1"/>
  <c r="AC21" i="89"/>
  <c r="AA36" i="89" l="1"/>
  <c r="X37" i="89" s="1"/>
  <c r="AA38" i="89"/>
  <c r="X39" i="89" s="1"/>
  <c r="AA52" i="89" l="1"/>
  <c r="X35" i="89" l="1"/>
  <c r="AA53" i="89"/>
  <c r="X54" i="89" l="1"/>
  <c r="X55" i="89"/>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T28"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 xml:space="preserve">この様式は横浜市HPにある「令和４年度　説明テキスト　処遇改善等加算Ⅱ及び職員処遇改善費　申請事務手続き編（令和４年７月版）」のパターン３の場合のみ作成が必要です。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<sst xmlns="http://schemas.openxmlformats.org/spreadsheetml/2006/main" count="184" uniqueCount="113">
  <si>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</si>
  <si>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</si>
  <si>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</si>
  <si>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</si>
  <si>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</si>
  <si>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</si>
  <si>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</si>
  <si>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</si>
  <si>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</si>
  <si>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</si>
  <si>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</si>
  <si>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</si>
  <si>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</si>
  <si>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</si>
  <si>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</si>
  <si>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</si>
  <si>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年齢別児童数</t>
    <rPh sb="0" eb="2">
      <t>ネンレイ</t>
    </rPh>
    <rPh sb="2" eb="3">
      <t>ベツ</t>
    </rPh>
    <rPh sb="3" eb="5">
      <t>ジドウ</t>
    </rPh>
    <rPh sb="5" eb="6">
      <t>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</si>
  <si>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</si>
  <si>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</si>
  <si>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</si>
  <si>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</si>
  <si>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</si>
  <si>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</si>
  <si>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</si>
  <si>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</si>
  <si>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</si>
  <si>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</si>
  <si>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</si>
  <si>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各種加算
の
適用状況</t>
    <rPh sb="0" eb="2">
      <t>カクシュ</t>
    </rPh>
    <rPh sb="2" eb="4">
      <t>カサン</t>
    </rPh>
    <rPh sb="7" eb="9">
      <t>テキヨウ</t>
    </rPh>
    <rPh sb="9" eb="11">
      <t>ジョウキョウ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</si>
  <si>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</si>
  <si>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</si>
  <si>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</si>
  <si>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</si>
  <si>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</si>
  <si>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</si>
  <si>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
C型</t>
    <rPh sb="0" eb="3">
      <t>ショウキボ</t>
    </rPh>
    <rPh sb="5" eb="6">
      <t>ガタ</t>
    </rPh>
    <phoneticPr fontId="11"/>
  </si>
  <si>
    <t>障害児を除く</t>
    <rPh sb="0" eb="3">
      <t>ショウガイジ</t>
    </rPh>
    <rPh sb="4" eb="5">
      <t>ノゾ</t>
    </rPh>
    <phoneticPr fontId="1"/>
  </si>
  <si>
    <t>障害児</t>
    <rPh sb="0" eb="3">
      <t>ショウガイジ</t>
    </rPh>
    <phoneticPr fontId="1"/>
  </si>
  <si>
    <t>a.</t>
    <phoneticPr fontId="1"/>
  </si>
  <si>
    <t>＜障害児保育加算を受けている場合＞</t>
    <rPh sb="1" eb="4">
      <t>ショウガイジ</t>
    </rPh>
    <rPh sb="4" eb="6">
      <t>ホイク</t>
    </rPh>
    <rPh sb="6" eb="8">
      <t>カサン</t>
    </rPh>
    <rPh sb="9" eb="10">
      <t>ウ</t>
    </rPh>
    <rPh sb="14" eb="16">
      <t>バアイ</t>
    </rPh>
    <phoneticPr fontId="1"/>
  </si>
  <si>
    <t>＝</t>
    <phoneticPr fontId="1"/>
  </si>
  <si>
    <t>＝</t>
    <phoneticPr fontId="1"/>
  </si>
  <si>
    <t>→</t>
    <phoneticPr fontId="1"/>
  </si>
  <si>
    <t>b.</t>
    <phoneticPr fontId="1"/>
  </si>
  <si>
    <t>＜障害児保育加算を受けていない場合＞</t>
    <rPh sb="1" eb="4">
      <t>ショウガイジ</t>
    </rPh>
    <rPh sb="4" eb="6">
      <t>ホイク</t>
    </rPh>
    <rPh sb="6" eb="8">
      <t>カサン</t>
    </rPh>
    <rPh sb="9" eb="10">
      <t>ウ</t>
    </rPh>
    <rPh sb="15" eb="17">
      <t>バアイ</t>
    </rPh>
    <phoneticPr fontId="1"/>
  </si>
  <si>
    <t>÷</t>
    <phoneticPr fontId="1"/>
  </si>
  <si>
    <t>c.</t>
    <phoneticPr fontId="1"/>
  </si>
  <si>
    <t>家庭的保育補助者を配置している</t>
    <rPh sb="0" eb="3">
      <t>カテイテキ</t>
    </rPh>
    <rPh sb="3" eb="5">
      <t>ホイク</t>
    </rPh>
    <rPh sb="5" eb="8">
      <t>ホジョシャ</t>
    </rPh>
    <rPh sb="9" eb="11">
      <t>ハイチ</t>
    </rPh>
    <phoneticPr fontId="1"/>
  </si>
  <si>
    <t xml:space="preserve"> （＋0.4）</t>
    <phoneticPr fontId="1"/>
  </si>
  <si>
    <t>→</t>
    <phoneticPr fontId="1"/>
  </si>
  <si>
    <t>d.</t>
    <phoneticPr fontId="1"/>
  </si>
  <si>
    <t>食事の提供について自園調理
又は連携施設等からの搬入以外
の方法による減算を受けている</t>
    <rPh sb="0" eb="2">
      <t>ショクジ</t>
    </rPh>
    <rPh sb="3" eb="5">
      <t>テイキョウ</t>
    </rPh>
    <rPh sb="9" eb="11">
      <t>ジエン</t>
    </rPh>
    <rPh sb="11" eb="13">
      <t>チョウリ</t>
    </rPh>
    <rPh sb="14" eb="15">
      <t>マタ</t>
    </rPh>
    <rPh sb="16" eb="18">
      <t>レンケイ</t>
    </rPh>
    <rPh sb="18" eb="20">
      <t>シセツ</t>
    </rPh>
    <rPh sb="20" eb="21">
      <t>トウ</t>
    </rPh>
    <rPh sb="24" eb="26">
      <t>ハンニュウ</t>
    </rPh>
    <rPh sb="26" eb="28">
      <t>イガイ</t>
    </rPh>
    <rPh sb="30" eb="32">
      <t>ホウホウ</t>
    </rPh>
    <rPh sb="35" eb="37">
      <t>ゲンサン</t>
    </rPh>
    <rPh sb="38" eb="39">
      <t>ウ</t>
    </rPh>
    <phoneticPr fontId="1"/>
  </si>
  <si>
    <t xml:space="preserve"> （－1）</t>
    <phoneticPr fontId="1"/>
  </si>
  <si>
    <t>e.</t>
    <phoneticPr fontId="1"/>
  </si>
  <si>
    <t>職員処遇改善費の対象となる職員数①※</t>
    <phoneticPr fontId="1"/>
  </si>
  <si>
    <t>処遇改善等加算Ⅱの人数Ａ②</t>
    <phoneticPr fontId="1"/>
  </si>
  <si>
    <t>職員処遇改善費の加算対象職員数「人数Ｃ」（①－②）③</t>
    <phoneticPr fontId="1"/>
  </si>
  <si>
    <t>加算見込額（③×50,000円×賃金改善実施月数）</t>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</si>
  <si>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</si>
  <si>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</si>
  <si>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　　 障害児保育加算</t>
    <rPh sb="3" eb="6">
      <t>ショウガイジ</t>
    </rPh>
    <rPh sb="6" eb="8">
      <t>ホイク</t>
    </rPh>
    <rPh sb="8" eb="10">
      <t>カサン</t>
    </rPh>
    <phoneticPr fontId="1"/>
  </si>
  <si>
    <t>小規模保育事業Ｃ型</t>
    <rPh sb="0" eb="3">
      <t>ショウキボ</t>
    </rPh>
    <rPh sb="3" eb="5">
      <t>ホイク</t>
    </rPh>
    <rPh sb="5" eb="7">
      <t>ジギョウ</t>
    </rPh>
    <rPh sb="8" eb="9">
      <t>ガタ</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</si>
  <si>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</si>
  <si>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</si>
  <si>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</si>
  <si>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</si>
  <si>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小規模保育事業C型</t>
    <rPh sb="0" eb="3">
      <t>ショウキボ</t>
    </rPh>
    <rPh sb="3" eb="5">
      <t>ホイク</t>
    </rPh>
    <rPh sb="5" eb="7">
      <t>ジギョウ</t>
    </rPh>
    <rPh sb="8" eb="9">
      <t>ガタ</t>
    </rPh>
    <phoneticPr fontId="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</si>
  <si>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</si>
  <si>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</si>
  <si>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</si>
  <si>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</si>
  <si>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</si>
  <si>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栄養管理加算（A：配置）</t>
    <rPh sb="2" eb="4">
      <t>エイヨウ</t>
    </rPh>
    <rPh sb="4" eb="6">
      <t>カンリ</t>
    </rPh>
    <rPh sb="6" eb="8">
      <t>カサン</t>
    </rPh>
    <rPh sb="11" eb="13">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</si>
  <si>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</si>
  <si>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</si>
  <si>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</si>
  <si>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</si>
  <si>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</si>
  <si>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①障害児保育加算を受けている場合
　　　｛グループの利用子ども数（障害児を除く）｝×1/5（小数点第２位以下切り捨て）＋｛障害
　　　児数×1/2（小数点第２位以下切り捨て）｝（小数点第１位以下四捨五入）
②障害児保育加算を受けていない場合
　１）家庭的保育補助者を配置する場合
　　　　利用子ども５人につき１人（小数点第１位以下四捨五入）
　2）家庭的保育補助者を配置していない場合
　　　　利用子ども３人につき１人（小数点第１位以下四捨五入）　　</t>
    <rPh sb="1" eb="4">
      <t>ショウガイジ</t>
    </rPh>
    <rPh sb="4" eb="6">
      <t>ホイク</t>
    </rPh>
    <rPh sb="6" eb="8">
      <t>カサン</t>
    </rPh>
    <rPh sb="9" eb="10">
      <t>ウ</t>
    </rPh>
    <rPh sb="14" eb="16">
      <t>バアイ</t>
    </rPh>
    <rPh sb="26" eb="28">
      <t>リヨウ</t>
    </rPh>
    <rPh sb="28" eb="29">
      <t>コ</t>
    </rPh>
    <rPh sb="31" eb="32">
      <t>スウ</t>
    </rPh>
    <rPh sb="33" eb="35">
      <t>ショウガイ</t>
    </rPh>
    <rPh sb="35" eb="36">
      <t>ジ</t>
    </rPh>
    <rPh sb="37" eb="38">
      <t>ノゾ</t>
    </rPh>
    <rPh sb="46" eb="49">
      <t>ショウスウテン</t>
    </rPh>
    <rPh sb="49" eb="50">
      <t>ダイ</t>
    </rPh>
    <rPh sb="51" eb="52">
      <t>イ</t>
    </rPh>
    <rPh sb="52" eb="54">
      <t>イカ</t>
    </rPh>
    <rPh sb="54" eb="55">
      <t>キ</t>
    </rPh>
    <rPh sb="56" eb="57">
      <t>ス</t>
    </rPh>
    <rPh sb="68" eb="69">
      <t>カズ</t>
    </rPh>
    <rPh sb="89" eb="92">
      <t>ショウスウテン</t>
    </rPh>
    <rPh sb="92" eb="93">
      <t>ダイ</t>
    </rPh>
    <rPh sb="94" eb="95">
      <t>イ</t>
    </rPh>
    <rPh sb="95" eb="97">
      <t>イカ</t>
    </rPh>
    <rPh sb="97" eb="101">
      <t>シシャゴニュウ</t>
    </rPh>
    <rPh sb="105" eb="108">
      <t>ショウガイジ</t>
    </rPh>
    <rPh sb="108" eb="110">
      <t>ホイク</t>
    </rPh>
    <rPh sb="110" eb="112">
      <t>カサン</t>
    </rPh>
    <rPh sb="113" eb="114">
      <t>ウ</t>
    </rPh>
    <rPh sb="119" eb="121">
      <t>バアイ</t>
    </rPh>
    <rPh sb="125" eb="128">
      <t>カテイテキ</t>
    </rPh>
    <rPh sb="128" eb="130">
      <t>ホイク</t>
    </rPh>
    <rPh sb="130" eb="133">
      <t>ホジョシャ</t>
    </rPh>
    <rPh sb="134" eb="136">
      <t>ハイチ</t>
    </rPh>
    <rPh sb="138" eb="140">
      <t>バアイ</t>
    </rPh>
    <rPh sb="145" eb="147">
      <t>リヨウ</t>
    </rPh>
    <rPh sb="147" eb="148">
      <t>コ</t>
    </rPh>
    <rPh sb="151" eb="152">
      <t>ニン</t>
    </rPh>
    <rPh sb="156" eb="157">
      <t>ヒト</t>
    </rPh>
    <rPh sb="158" eb="161">
      <t>ショウスウテン</t>
    </rPh>
    <rPh sb="161" eb="162">
      <t>ダイ</t>
    </rPh>
    <rPh sb="163" eb="164">
      <t>イ</t>
    </rPh>
    <rPh sb="164" eb="166">
      <t>イカ</t>
    </rPh>
    <rPh sb="166" eb="170">
      <t>シシャゴニュウ</t>
    </rPh>
    <rPh sb="175" eb="178">
      <t>カテイテキ</t>
    </rPh>
    <rPh sb="178" eb="180">
      <t>ホイク</t>
    </rPh>
    <rPh sb="180" eb="183">
      <t>ホジョシャ</t>
    </rPh>
    <rPh sb="184" eb="186">
      <t>ハイチ</t>
    </rPh>
    <rPh sb="191" eb="193">
      <t>バアイ</t>
    </rPh>
    <rPh sb="198" eb="200">
      <t>リヨウ</t>
    </rPh>
    <rPh sb="200" eb="201">
      <t>コ</t>
    </rPh>
    <rPh sb="204" eb="205">
      <t>ニン</t>
    </rPh>
    <rPh sb="209" eb="210">
      <t>ヒト</t>
    </rPh>
    <rPh sb="211" eb="215">
      <t>ショウスウテンダイ</t>
    </rPh>
    <rPh sb="216" eb="223">
      <t>イイカシシャゴニュウ</t>
    </rPh>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</si>
  <si>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</si>
  <si>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</si>
  <si>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</si>
  <si>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</si>
  <si>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</si>
  <si>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</si>
  <si>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</si>
  <si>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</si>
  <si>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</si>
  <si>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</si>
  <si>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</si>
  <si>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</si>
  <si>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</si>
  <si>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</si>
  <si>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</si>
  <si>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０歳児</t>
    <rPh sb="1" eb="3">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</si>
  <si>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</si>
  <si>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</si>
  <si>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</si>
  <si>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</si>
  <si>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</si>
  <si>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</si>
  <si>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</si>
  <si>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</si>
  <si>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f.</t>
    <phoneticPr fontId="1"/>
  </si>
  <si>
    <t>「人数Ａ」及び「人数Ｂ」の算定の基礎となる職員数
　　（ａ～fの合計：小数点第１位四捨五入）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</si>
  <si>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</si>
  <si>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副主任保育,士等の加算見込額（1,000円未満切り捨て）
　　（48,780円×「人数Ａ」×賃金改善実施月数）</t>
    <rPh sb="0" eb="3">
      <t>フクシュニン</t>
    </rPh>
    <rPh sb="3" eb="5">
      <t>ホイク</t>
    </rPh>
    <rPh sb="6" eb="7">
      <t>シ</t>
    </rPh>
    <rPh sb="7" eb="8">
      <t>トウ</t>
    </rPh>
    <rPh sb="9" eb="11">
      <t>カサン</t>
    </rPh>
    <rPh sb="11" eb="13">
      <t>ミコミ</t>
    </rPh>
    <rPh sb="13" eb="14">
      <t>ガク</t>
    </rPh>
    <rPh sb="20" eb="21">
      <t>エン</t>
    </rPh>
    <rPh sb="21" eb="23">
      <t>ミマン</t>
    </rPh>
    <rPh sb="23" eb="24">
      <t>キ</t>
    </rPh>
    <rPh sb="25" eb="26">
      <t>ス</t>
    </rPh>
    <rPh sb="38" eb="39">
      <t>エン</t>
    </rPh>
    <rPh sb="41" eb="43">
      <t>ニンズウ</t>
    </rPh>
    <rPh sb="46" eb="48">
      <t>チンギン</t>
    </rPh>
    <rPh sb="48" eb="50">
      <t>カイゼン</t>
    </rPh>
    <rPh sb="50" eb="52">
      <t>ジッシ</t>
    </rPh>
    <rPh sb="52" eb="54">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</si>
  <si>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</si>
  <si>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</si>
  <si>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令和４年度加算算定対象人数等認定申請書（処遇改善等加算Ⅱ及び職員処遇改善費）</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</si>
  <si>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</si>
  <si>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令和３年度</t>
    <rPh sb="0" eb="2">
      <t>レイワ</t>
    </rPh>
    <rPh sb="3" eb="5">
      <t>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</si>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</sst>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48"/>
      <name val="HGP教科書体"/>
      <family val="1"/>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3"/>
      <name val="HGPｺﾞｼｯｸM"/>
      <family val="3"/>
      <charset val="128"/>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medium">
        <color auto="1"/>
      </left>
      <right/>
      <top style="thin">
        <color auto="1"/>
      </top>
      <bottom/>
      <diagonal/>
    </border>
    <border>
      <left style="medium">
        <color auto="1"/>
      </left>
      <right/>
      <top/>
      <bottom style="thin">
        <color auto="1"/>
      </bottom>
      <diagonal/>
    </border>
    <border>
      <left style="thick">
        <color indexed="64"/>
      </left>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47">
    <xf numFmtId="0" fontId="0" fillId="0" borderId="0" xfId="0">
      <alignment vertical="center"/>
    </xf>
    <xf numFmtId="0" fontId="9" fillId="2" borderId="0" xfId="0" applyFont="1" applyFill="1">
      <alignment vertical="center"/>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9" fillId="2" borderId="5" xfId="0" applyFont="1" applyFill="1" applyBorder="1" applyAlignment="1" applyProtection="1">
      <alignment horizontal="center" vertical="center" textRotation="255" shrinkToFit="1"/>
    </xf>
    <xf numFmtId="0" fontId="9" fillId="2" borderId="5" xfId="0" applyFont="1" applyFill="1" applyBorder="1" applyProtection="1">
      <alignment vertical="center"/>
    </xf>
    <xf numFmtId="0" fontId="9" fillId="2" borderId="50"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54"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0" xfId="0" applyFont="1" applyFill="1" applyProtection="1">
      <alignment vertical="center"/>
    </xf>
    <xf numFmtId="0" fontId="9" fillId="2" borderId="4" xfId="0" applyFont="1" applyFill="1" applyBorder="1" applyAlignment="1" applyProtection="1">
      <alignment horizontal="center" vertical="center"/>
    </xf>
    <xf numFmtId="0" fontId="21" fillId="0" borderId="0" xfId="0" applyFont="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7" xfId="0" applyFont="1" applyFill="1" applyBorder="1" applyProtection="1">
      <alignment vertical="center"/>
    </xf>
    <xf numFmtId="0" fontId="21" fillId="0" borderId="0" xfId="0" applyFont="1" applyProtection="1">
      <alignment vertical="center"/>
    </xf>
    <xf numFmtId="0" fontId="21" fillId="2" borderId="0" xfId="0" applyFont="1" applyFill="1" applyProtection="1">
      <alignment vertical="center"/>
    </xf>
    <xf numFmtId="0" fontId="15" fillId="0" borderId="4" xfId="0" applyFont="1" applyBorder="1" applyAlignment="1" applyProtection="1">
      <alignment horizontal="left"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9" fillId="4" borderId="6" xfId="0" applyFont="1" applyFill="1" applyBorder="1" applyAlignment="1" applyProtection="1">
      <alignment horizontal="left" vertical="center" wrapText="1"/>
    </xf>
    <xf numFmtId="0" fontId="25" fillId="3" borderId="64" xfId="0" applyFont="1" applyFill="1" applyBorder="1" applyAlignment="1" applyProtection="1">
      <alignment horizontal="center" vertical="center"/>
    </xf>
    <xf numFmtId="180" fontId="19" fillId="3" borderId="66" xfId="0" applyNumberFormat="1" applyFont="1" applyFill="1" applyBorder="1" applyAlignment="1" applyProtection="1">
      <alignment vertical="center"/>
    </xf>
    <xf numFmtId="0" fontId="2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wrapText="1"/>
    </xf>
    <xf numFmtId="180" fontId="19" fillId="3" borderId="30" xfId="0" applyNumberFormat="1" applyFont="1" applyFill="1" applyBorder="1" applyAlignment="1" applyProtection="1">
      <alignment horizontal="center" vertical="center"/>
    </xf>
    <xf numFmtId="179" fontId="19" fillId="3" borderId="8" xfId="0" applyNumberFormat="1" applyFont="1" applyFill="1" applyBorder="1" applyAlignment="1" applyProtection="1">
      <alignment vertical="center"/>
    </xf>
    <xf numFmtId="180" fontId="19" fillId="3" borderId="3" xfId="0" applyNumberFormat="1" applyFont="1" applyFill="1" applyBorder="1" applyAlignment="1" applyProtection="1">
      <alignment horizontal="center" vertical="center"/>
    </xf>
    <xf numFmtId="179" fontId="19" fillId="3" borderId="27" xfId="0" applyNumberFormat="1" applyFont="1" applyFill="1" applyBorder="1" applyAlignment="1" applyProtection="1">
      <alignment vertical="center"/>
    </xf>
    <xf numFmtId="0" fontId="26" fillId="0" borderId="0" xfId="0" applyFont="1" applyAlignment="1" applyProtection="1">
      <alignment horizontal="center" vertical="center"/>
    </xf>
    <xf numFmtId="180" fontId="25" fillId="3" borderId="5" xfId="0" applyNumberFormat="1" applyFont="1" applyFill="1" applyBorder="1" applyAlignment="1" applyProtection="1">
      <alignment horizontal="center" vertical="center"/>
    </xf>
    <xf numFmtId="179" fontId="19" fillId="3" borderId="6" xfId="0" applyNumberFormat="1" applyFont="1" applyFill="1" applyBorder="1" applyAlignment="1" applyProtection="1">
      <alignment vertical="center"/>
    </xf>
    <xf numFmtId="180" fontId="27" fillId="3" borderId="66" xfId="0" applyNumberFormat="1" applyFont="1" applyFill="1" applyBorder="1" applyAlignment="1" applyProtection="1">
      <alignment vertical="center"/>
    </xf>
    <xf numFmtId="0" fontId="21" fillId="0" borderId="49"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32" xfId="0" applyFont="1" applyBorder="1" applyAlignment="1" applyProtection="1">
      <alignment horizontal="center" vertical="center"/>
    </xf>
    <xf numFmtId="0" fontId="19" fillId="3" borderId="71" xfId="0" applyFont="1" applyFill="1" applyBorder="1" applyProtection="1">
      <alignment vertical="center"/>
    </xf>
    <xf numFmtId="0" fontId="19" fillId="3" borderId="47" xfId="0" applyFont="1" applyFill="1" applyBorder="1" applyProtection="1">
      <alignment vertical="center"/>
    </xf>
    <xf numFmtId="0" fontId="19" fillId="3" borderId="45" xfId="0" applyFont="1" applyFill="1" applyBorder="1" applyProtection="1">
      <alignment vertical="center"/>
    </xf>
    <xf numFmtId="0" fontId="33" fillId="2" borderId="0" xfId="0" applyFont="1" applyFill="1" applyProtection="1">
      <alignment vertical="center"/>
    </xf>
    <xf numFmtId="0" fontId="21" fillId="3" borderId="9" xfId="0" applyFont="1" applyFill="1" applyBorder="1" applyProtection="1">
      <alignment vertical="center"/>
    </xf>
    <xf numFmtId="0" fontId="21" fillId="3" borderId="5" xfId="0" applyFont="1" applyFill="1" applyBorder="1" applyProtection="1">
      <alignment vertical="center"/>
    </xf>
    <xf numFmtId="0" fontId="19" fillId="3" borderId="10" xfId="0" applyFont="1" applyFill="1" applyBorder="1" applyProtection="1">
      <alignment vertical="center"/>
    </xf>
    <xf numFmtId="0" fontId="19" fillId="3" borderId="53" xfId="0" applyFont="1" applyFill="1" applyBorder="1" applyProtection="1">
      <alignment vertical="center"/>
    </xf>
    <xf numFmtId="0" fontId="12" fillId="2" borderId="0" xfId="0" applyFont="1" applyFill="1" applyAlignment="1" applyProtection="1">
      <alignment horizontal="center" vertical="center"/>
    </xf>
    <xf numFmtId="0" fontId="9" fillId="2" borderId="11" xfId="0" applyFont="1" applyFill="1" applyBorder="1" applyProtection="1">
      <alignment vertical="center"/>
    </xf>
    <xf numFmtId="0" fontId="9" fillId="2" borderId="2" xfId="0" applyFont="1" applyFill="1" applyBorder="1" applyProtection="1">
      <alignment vertical="center"/>
    </xf>
    <xf numFmtId="0" fontId="9" fillId="2" borderId="8" xfId="0" applyFont="1" applyFill="1" applyBorder="1" applyProtection="1">
      <alignment vertical="center"/>
    </xf>
    <xf numFmtId="0" fontId="9" fillId="2" borderId="17" xfId="0" applyFont="1" applyFill="1" applyBorder="1" applyProtection="1">
      <alignment vertical="center"/>
    </xf>
    <xf numFmtId="0" fontId="9" fillId="2" borderId="19"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3" xfId="0" applyFont="1" applyFill="1" applyBorder="1" applyProtection="1">
      <alignment vertical="center"/>
    </xf>
    <xf numFmtId="0" fontId="9" fillId="2" borderId="14"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xf>
    <xf numFmtId="0" fontId="9" fillId="2" borderId="5"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10" xfId="0" applyFont="1" applyFill="1" applyBorder="1" applyAlignment="1" applyProtection="1">
      <alignment vertical="center"/>
    </xf>
    <xf numFmtId="0" fontId="21" fillId="2" borderId="0" xfId="0" applyFont="1" applyFill="1" applyAlignment="1" applyProtection="1">
      <alignment vertical="center" wrapText="1"/>
    </xf>
    <xf numFmtId="0" fontId="21" fillId="2" borderId="0" xfId="0" applyFont="1" applyFill="1" applyAlignment="1" applyProtection="1">
      <alignment vertical="center"/>
    </xf>
    <xf numFmtId="0" fontId="21" fillId="2" borderId="0" xfId="0" applyFont="1" applyFill="1" applyAlignment="1" applyProtection="1">
      <alignment horizontal="left" vertical="center" wrapText="1"/>
    </xf>
    <xf numFmtId="0" fontId="26" fillId="2" borderId="0" xfId="0" applyFont="1" applyFill="1" applyAlignment="1" applyProtection="1">
      <alignment horizontal="center" vertical="center"/>
    </xf>
    <xf numFmtId="180" fontId="25" fillId="2" borderId="0" xfId="0" applyNumberFormat="1" applyFont="1" applyFill="1" applyBorder="1" applyAlignment="1" applyProtection="1">
      <alignment horizontal="center" vertical="center"/>
    </xf>
    <xf numFmtId="180" fontId="27" fillId="2" borderId="0" xfId="0" applyNumberFormat="1" applyFont="1" applyFill="1" applyBorder="1" applyAlignment="1" applyProtection="1">
      <alignment vertical="center"/>
    </xf>
    <xf numFmtId="0" fontId="15" fillId="2" borderId="5" xfId="20" applyFont="1" applyFill="1" applyBorder="1" applyAlignment="1" applyProtection="1">
      <alignment horizontal="center" vertical="center"/>
    </xf>
    <xf numFmtId="179" fontId="25" fillId="2" borderId="5" xfId="0" applyNumberFormat="1" applyFont="1" applyFill="1" applyBorder="1" applyAlignment="1" applyProtection="1">
      <alignment horizontal="center" vertical="center"/>
    </xf>
    <xf numFmtId="0" fontId="15" fillId="2" borderId="0" xfId="20" applyFont="1" applyFill="1" applyBorder="1" applyAlignment="1" applyProtection="1">
      <alignment horizontal="center" vertical="center"/>
    </xf>
    <xf numFmtId="179" fontId="25" fillId="2" borderId="0"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5" fillId="2" borderId="18" xfId="0" applyFont="1" applyFill="1" applyBorder="1" applyAlignment="1" applyProtection="1">
      <alignment horizontal="center" vertical="center"/>
    </xf>
    <xf numFmtId="0" fontId="21" fillId="2" borderId="0" xfId="0" applyFont="1" applyFill="1" applyBorder="1" applyProtection="1">
      <alignment vertical="center"/>
    </xf>
    <xf numFmtId="0" fontId="21" fillId="2" borderId="44" xfId="0" applyFont="1" applyFill="1" applyBorder="1" applyProtection="1">
      <alignment vertical="center"/>
    </xf>
    <xf numFmtId="0" fontId="21" fillId="2" borderId="2" xfId="0" applyFont="1" applyFill="1" applyBorder="1" applyProtection="1">
      <alignment vertical="center"/>
    </xf>
    <xf numFmtId="0" fontId="21" fillId="2" borderId="0" xfId="0" applyFont="1" applyFill="1" applyBorder="1" applyAlignment="1" applyProtection="1">
      <alignment horizontal="left" vertical="center" wrapText="1"/>
    </xf>
    <xf numFmtId="0" fontId="34" fillId="2" borderId="0" xfId="0" applyFont="1" applyFill="1" applyProtection="1">
      <alignment vertical="center"/>
    </xf>
    <xf numFmtId="0" fontId="28" fillId="2" borderId="75" xfId="0" applyFont="1" applyFill="1" applyBorder="1" applyAlignment="1" applyProtection="1">
      <alignment vertical="center"/>
    </xf>
    <xf numFmtId="0" fontId="29" fillId="2" borderId="30" xfId="0" applyFont="1" applyFill="1" applyBorder="1" applyAlignment="1" applyProtection="1">
      <alignment vertical="center"/>
    </xf>
    <xf numFmtId="0" fontId="28" fillId="2" borderId="19" xfId="0" applyFont="1" applyFill="1" applyBorder="1" applyAlignment="1" applyProtection="1">
      <alignment vertical="center"/>
    </xf>
    <xf numFmtId="0" fontId="29" fillId="2" borderId="0" xfId="0" applyFont="1" applyFill="1" applyBorder="1" applyAlignment="1" applyProtection="1">
      <alignment vertical="center"/>
    </xf>
    <xf numFmtId="0" fontId="28" fillId="2" borderId="4" xfId="0" applyFont="1" applyFill="1" applyBorder="1" applyAlignment="1" applyProtection="1">
      <alignment vertical="center"/>
    </xf>
    <xf numFmtId="0" fontId="29" fillId="2" borderId="5" xfId="0" applyFont="1" applyFill="1" applyBorder="1" applyAlignment="1" applyProtection="1">
      <alignment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8" fillId="2" borderId="0" xfId="0" applyFont="1" applyFill="1" applyProtection="1">
      <alignment vertical="center"/>
    </xf>
    <xf numFmtId="0" fontId="35" fillId="2" borderId="0" xfId="0" applyFont="1" applyFill="1" applyBorder="1" applyAlignment="1" applyProtection="1">
      <alignment horizontal="center" vertical="center"/>
    </xf>
    <xf numFmtId="0" fontId="39" fillId="2" borderId="0" xfId="0" applyFont="1" applyFill="1" applyProtection="1">
      <alignment vertical="center"/>
    </xf>
    <xf numFmtId="0" fontId="40" fillId="2" borderId="0" xfId="0" applyFont="1" applyFill="1" applyProtection="1">
      <alignment vertical="center"/>
    </xf>
    <xf numFmtId="183" fontId="35" fillId="0" borderId="84" xfId="0" applyNumberFormat="1" applyFont="1" applyBorder="1" applyAlignment="1" applyProtection="1">
      <alignment horizontal="center" vertical="center"/>
    </xf>
    <xf numFmtId="0" fontId="35" fillId="0" borderId="87" xfId="0" applyFont="1" applyBorder="1" applyAlignment="1" applyProtection="1">
      <alignment horizontal="center" vertical="center" shrinkToFit="1"/>
    </xf>
    <xf numFmtId="184" fontId="35" fillId="7" borderId="87" xfId="0" applyNumberFormat="1" applyFont="1" applyFill="1" applyBorder="1" applyAlignment="1" applyProtection="1">
      <alignment vertical="center" shrinkToFit="1"/>
      <protection locked="0"/>
    </xf>
    <xf numFmtId="184" fontId="42" fillId="8" borderId="88" xfId="0" applyNumberFormat="1" applyFont="1" applyFill="1" applyBorder="1" applyAlignment="1" applyProtection="1">
      <alignment vertical="center" shrinkToFit="1"/>
    </xf>
    <xf numFmtId="0" fontId="35" fillId="0" borderId="89" xfId="0" applyFont="1" applyBorder="1" applyAlignment="1" applyProtection="1">
      <alignment horizontal="center" vertical="center" shrinkToFit="1"/>
    </xf>
    <xf numFmtId="0" fontId="35" fillId="0" borderId="89" xfId="0" applyFont="1" applyBorder="1" applyAlignment="1" applyProtection="1">
      <alignment vertical="center" shrinkToFit="1"/>
    </xf>
    <xf numFmtId="185" fontId="35" fillId="8" borderId="89" xfId="0" applyNumberFormat="1" applyFont="1" applyFill="1" applyBorder="1" applyAlignment="1" applyProtection="1">
      <alignment vertical="center" shrinkToFit="1"/>
    </xf>
    <xf numFmtId="184" fontId="42" fillId="0" borderId="90" xfId="0" applyNumberFormat="1" applyFont="1" applyBorder="1" applyAlignment="1" applyProtection="1">
      <alignment vertical="center" shrinkToFit="1"/>
    </xf>
    <xf numFmtId="0" fontId="35" fillId="0" borderId="95" xfId="0" applyFont="1" applyBorder="1" applyAlignment="1" applyProtection="1">
      <alignment horizontal="center" vertical="center" shrinkToFit="1"/>
    </xf>
    <xf numFmtId="0" fontId="35" fillId="0" borderId="95" xfId="0" applyFont="1" applyBorder="1" applyAlignment="1" applyProtection="1">
      <alignment vertical="center" shrinkToFit="1"/>
    </xf>
    <xf numFmtId="185" fontId="35" fillId="8" borderId="95" xfId="0" applyNumberFormat="1" applyFont="1" applyFill="1" applyBorder="1" applyAlignment="1" applyProtection="1">
      <alignment vertical="center" shrinkToFit="1"/>
    </xf>
    <xf numFmtId="184" fontId="42" fillId="0" borderId="96" xfId="0" applyNumberFormat="1" applyFont="1" applyBorder="1" applyAlignment="1" applyProtection="1">
      <alignment vertical="center" shrinkToFit="1"/>
    </xf>
    <xf numFmtId="0" fontId="35" fillId="0" borderId="99" xfId="0" applyFont="1" applyBorder="1" applyAlignment="1" applyProtection="1">
      <alignment horizontal="center" vertical="center"/>
    </xf>
    <xf numFmtId="184" fontId="35" fillId="8" borderId="99" xfId="0" applyNumberFormat="1" applyFont="1" applyFill="1" applyBorder="1" applyAlignment="1" applyProtection="1">
      <alignment vertical="center" shrinkToFit="1"/>
    </xf>
    <xf numFmtId="184" fontId="35" fillId="0" borderId="99" xfId="0" applyNumberFormat="1" applyFont="1" applyFill="1" applyBorder="1" applyAlignment="1" applyProtection="1">
      <alignment vertical="center" shrinkToFit="1"/>
    </xf>
    <xf numFmtId="184" fontId="42" fillId="8" borderId="100"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5" xfId="0" applyFont="1" applyFill="1" applyBorder="1" applyAlignment="1" applyProtection="1">
      <alignment horizontal="center" vertical="center"/>
    </xf>
    <xf numFmtId="183" fontId="35" fillId="0" borderId="101" xfId="0" applyNumberFormat="1" applyFont="1" applyBorder="1" applyAlignment="1" applyProtection="1">
      <alignment horizontal="center" vertical="center"/>
    </xf>
    <xf numFmtId="183" fontId="35" fillId="0" borderId="39" xfId="0" applyNumberFormat="1" applyFont="1" applyBorder="1" applyAlignment="1" applyProtection="1">
      <alignment horizontal="center" vertical="center"/>
    </xf>
    <xf numFmtId="183" fontId="35" fillId="0" borderId="36" xfId="0" applyNumberFormat="1" applyFont="1" applyBorder="1" applyAlignment="1" applyProtection="1">
      <alignment horizontal="center" vertical="center"/>
    </xf>
    <xf numFmtId="0" fontId="35" fillId="2" borderId="102" xfId="0" applyFont="1" applyFill="1" applyBorder="1" applyAlignment="1" applyProtection="1">
      <alignment horizontal="center" vertical="center"/>
    </xf>
    <xf numFmtId="0" fontId="35" fillId="0" borderId="88" xfId="0" applyFont="1" applyBorder="1" applyAlignment="1" applyProtection="1">
      <alignment horizontal="center" vertical="center" shrinkToFit="1"/>
    </xf>
    <xf numFmtId="184" fontId="41" fillId="7" borderId="104" xfId="0" applyNumberFormat="1" applyFont="1" applyFill="1" applyBorder="1" applyAlignment="1" applyProtection="1">
      <alignment vertical="center" shrinkToFit="1"/>
      <protection locked="0"/>
    </xf>
    <xf numFmtId="184" fontId="35" fillId="8" borderId="1" xfId="0" applyNumberFormat="1" applyFont="1" applyFill="1" applyBorder="1" applyAlignment="1" applyProtection="1">
      <alignment vertical="center" shrinkToFit="1"/>
    </xf>
    <xf numFmtId="184" fontId="35" fillId="8" borderId="105" xfId="0" applyNumberFormat="1" applyFont="1" applyFill="1" applyBorder="1" applyAlignment="1" applyProtection="1">
      <alignment vertical="center" shrinkToFit="1"/>
    </xf>
    <xf numFmtId="184" fontId="42" fillId="9" borderId="104"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0" fontId="35" fillId="2" borderId="92" xfId="0" applyFont="1" applyFill="1" applyBorder="1" applyProtection="1">
      <alignment vertical="center"/>
    </xf>
    <xf numFmtId="0" fontId="43" fillId="2" borderId="1" xfId="0" applyFont="1" applyFill="1" applyBorder="1" applyAlignment="1" applyProtection="1">
      <alignment vertical="top" wrapText="1"/>
    </xf>
    <xf numFmtId="184" fontId="42" fillId="10" borderId="104" xfId="0" applyNumberFormat="1" applyFont="1" applyFill="1" applyBorder="1" applyAlignment="1" applyProtection="1">
      <alignment vertical="center" shrinkToFit="1"/>
    </xf>
    <xf numFmtId="0" fontId="35" fillId="0" borderId="107" xfId="0" applyFont="1" applyBorder="1" applyAlignment="1" applyProtection="1">
      <alignment horizontal="center" vertical="center" shrinkToFit="1"/>
    </xf>
    <xf numFmtId="184" fontId="41" fillId="7" borderId="108" xfId="0" applyNumberFormat="1" applyFont="1" applyFill="1" applyBorder="1" applyAlignment="1" applyProtection="1">
      <alignment vertical="center" shrinkToFit="1"/>
      <protection locked="0"/>
    </xf>
    <xf numFmtId="184" fontId="35" fillId="8" borderId="109" xfId="0" applyNumberFormat="1" applyFont="1" applyFill="1" applyBorder="1" applyAlignment="1" applyProtection="1">
      <alignment vertical="center" shrinkToFit="1"/>
    </xf>
    <xf numFmtId="184" fontId="35" fillId="8" borderId="110" xfId="0" applyNumberFormat="1" applyFont="1" applyFill="1" applyBorder="1" applyAlignment="1" applyProtection="1">
      <alignment vertical="center" shrinkToFit="1"/>
    </xf>
    <xf numFmtId="184" fontId="35" fillId="8" borderId="111" xfId="0" applyNumberFormat="1" applyFont="1" applyFill="1" applyBorder="1" applyAlignment="1" applyProtection="1">
      <alignment vertical="center" shrinkToFit="1"/>
    </xf>
    <xf numFmtId="184" fontId="42" fillId="9" borderId="112" xfId="0" applyNumberFormat="1" applyFont="1" applyFill="1" applyBorder="1" applyAlignment="1" applyProtection="1">
      <alignment vertical="center" shrinkToFit="1"/>
    </xf>
    <xf numFmtId="0" fontId="35" fillId="0" borderId="113" xfId="0" applyFont="1" applyBorder="1" applyProtection="1">
      <alignment vertical="center"/>
    </xf>
    <xf numFmtId="184" fontId="35" fillId="8" borderId="114" xfId="0" applyNumberFormat="1" applyFont="1" applyFill="1" applyBorder="1" applyAlignment="1" applyProtection="1">
      <alignment vertical="center" shrinkToFit="1"/>
    </xf>
    <xf numFmtId="186" fontId="35" fillId="0" borderId="115" xfId="0" applyNumberFormat="1" applyFont="1" applyFill="1" applyBorder="1" applyAlignment="1" applyProtection="1">
      <alignment vertical="center" shrinkToFit="1"/>
    </xf>
    <xf numFmtId="186" fontId="35" fillId="0" borderId="99" xfId="0" applyNumberFormat="1" applyFont="1" applyFill="1" applyBorder="1" applyAlignment="1" applyProtection="1">
      <alignment vertical="center" shrinkToFit="1"/>
    </xf>
    <xf numFmtId="186" fontId="35" fillId="0" borderId="100" xfId="0" applyNumberFormat="1" applyFont="1" applyFill="1" applyBorder="1" applyAlignment="1" applyProtection="1">
      <alignment vertical="center" shrinkToFit="1"/>
    </xf>
    <xf numFmtId="184" fontId="42" fillId="9" borderId="116" xfId="0" applyNumberFormat="1" applyFont="1" applyFill="1" applyBorder="1" applyAlignment="1" applyProtection="1">
      <alignment vertical="center" shrinkToFit="1"/>
    </xf>
    <xf numFmtId="0" fontId="35" fillId="2" borderId="18" xfId="0" applyFont="1" applyFill="1" applyBorder="1" applyProtection="1">
      <alignment vertical="center"/>
    </xf>
    <xf numFmtId="0" fontId="35" fillId="2" borderId="117" xfId="0" applyFont="1" applyFill="1" applyBorder="1" applyAlignment="1" applyProtection="1">
      <alignment horizontal="center" vertical="center"/>
    </xf>
    <xf numFmtId="183" fontId="35" fillId="0" borderId="118" xfId="0" applyNumberFormat="1" applyFont="1" applyBorder="1" applyAlignment="1" applyProtection="1">
      <alignment horizontal="center" vertical="center"/>
    </xf>
    <xf numFmtId="183" fontId="35" fillId="0" borderId="83" xfId="0" applyNumberFormat="1" applyFont="1" applyBorder="1" applyAlignment="1" applyProtection="1">
      <alignment horizontal="center" vertical="center"/>
    </xf>
    <xf numFmtId="183" fontId="35" fillId="0" borderId="119" xfId="0" applyNumberFormat="1" applyFont="1" applyBorder="1" applyAlignment="1" applyProtection="1">
      <alignment horizontal="center" vertical="center"/>
    </xf>
    <xf numFmtId="183" fontId="35" fillId="0" borderId="8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184" fontId="43" fillId="7" borderId="92" xfId="0" applyNumberFormat="1" applyFont="1" applyFill="1" applyBorder="1" applyAlignment="1" applyProtection="1">
      <alignment vertical="center" shrinkToFit="1"/>
      <protection locked="0"/>
    </xf>
    <xf numFmtId="184" fontId="35" fillId="7" borderId="20" xfId="0" applyNumberFormat="1" applyFont="1" applyFill="1" applyBorder="1" applyAlignment="1" applyProtection="1">
      <alignment vertical="center" shrinkToFit="1"/>
      <protection locked="0"/>
    </xf>
    <xf numFmtId="184" fontId="35" fillId="7" borderId="14" xfId="0" applyNumberFormat="1" applyFont="1" applyFill="1" applyBorder="1" applyAlignment="1" applyProtection="1">
      <alignment vertical="center" shrinkToFit="1"/>
      <protection locked="0"/>
    </xf>
    <xf numFmtId="184" fontId="35" fillId="7" borderId="86" xfId="0" applyNumberFormat="1" applyFont="1" applyFill="1" applyBorder="1" applyAlignment="1" applyProtection="1">
      <alignment vertical="center" shrinkToFit="1"/>
      <protection locked="0"/>
    </xf>
    <xf numFmtId="184" fontId="43" fillId="7" borderId="106" xfId="0" applyNumberFormat="1" applyFont="1" applyFill="1" applyBorder="1" applyAlignment="1" applyProtection="1">
      <alignment vertical="center" shrinkToFit="1"/>
      <protection locked="0"/>
    </xf>
    <xf numFmtId="184" fontId="35" fillId="7" borderId="6" xfId="0" applyNumberFormat="1" applyFont="1" applyFill="1" applyBorder="1" applyAlignment="1" applyProtection="1">
      <alignment vertical="center" shrinkToFit="1"/>
      <protection locked="0"/>
    </xf>
    <xf numFmtId="184" fontId="35" fillId="7" borderId="1" xfId="0" applyNumberFormat="1" applyFont="1" applyFill="1" applyBorder="1" applyAlignment="1" applyProtection="1">
      <alignment vertical="center" shrinkToFit="1"/>
      <protection locked="0"/>
    </xf>
    <xf numFmtId="184" fontId="35" fillId="7" borderId="105" xfId="0" applyNumberFormat="1" applyFont="1" applyFill="1" applyBorder="1" applyAlignment="1" applyProtection="1">
      <alignment vertical="center" shrinkToFit="1"/>
      <protection locked="0"/>
    </xf>
    <xf numFmtId="0" fontId="35" fillId="0" borderId="92" xfId="0" applyFont="1" applyBorder="1" applyProtection="1">
      <alignment vertical="center"/>
    </xf>
    <xf numFmtId="0" fontId="43" fillId="0" borderId="1" xfId="0" applyFont="1" applyBorder="1" applyAlignment="1" applyProtection="1">
      <alignment vertical="top" wrapText="1"/>
    </xf>
    <xf numFmtId="0" fontId="35" fillId="0" borderId="120" xfId="0" applyFont="1" applyBorder="1" applyAlignment="1" applyProtection="1">
      <alignment horizontal="center" vertical="center" shrinkToFit="1"/>
    </xf>
    <xf numFmtId="184" fontId="43" fillId="7" borderId="121" xfId="0" applyNumberFormat="1" applyFont="1" applyFill="1" applyBorder="1" applyAlignment="1" applyProtection="1">
      <alignment vertical="center" shrinkToFit="1"/>
      <protection locked="0"/>
    </xf>
    <xf numFmtId="184" fontId="35" fillId="7" borderId="122" xfId="0" applyNumberFormat="1" applyFont="1" applyFill="1" applyBorder="1" applyAlignment="1" applyProtection="1">
      <alignment vertical="center" shrinkToFit="1"/>
      <protection locked="0"/>
    </xf>
    <xf numFmtId="184" fontId="35" fillId="7" borderId="110" xfId="0" applyNumberFormat="1" applyFont="1" applyFill="1" applyBorder="1" applyAlignment="1" applyProtection="1">
      <alignment vertical="center" shrinkToFit="1"/>
      <protection locked="0"/>
    </xf>
    <xf numFmtId="184" fontId="35" fillId="7" borderId="111" xfId="0" applyNumberFormat="1" applyFont="1" applyFill="1" applyBorder="1" applyAlignment="1" applyProtection="1">
      <alignment vertical="center" shrinkToFit="1"/>
      <protection locked="0"/>
    </xf>
    <xf numFmtId="0" fontId="35" fillId="0" borderId="123" xfId="0" applyFont="1" applyBorder="1" applyProtection="1">
      <alignment vertical="center"/>
    </xf>
    <xf numFmtId="184" fontId="35" fillId="0" borderId="124" xfId="0" applyNumberFormat="1" applyFont="1" applyFill="1" applyBorder="1" applyAlignment="1" applyProtection="1">
      <alignment vertical="center" shrinkToFit="1"/>
    </xf>
    <xf numFmtId="184" fontId="35" fillId="0" borderId="100" xfId="0" applyNumberFormat="1" applyFont="1" applyFill="1" applyBorder="1" applyAlignment="1" applyProtection="1">
      <alignment vertical="center" shrinkToFit="1"/>
    </xf>
    <xf numFmtId="184" fontId="42" fillId="8" borderId="116"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8" fillId="2" borderId="18" xfId="0" applyFont="1" applyFill="1" applyBorder="1" applyProtection="1">
      <alignment vertical="center"/>
    </xf>
    <xf numFmtId="0" fontId="48" fillId="2" borderId="0" xfId="0" applyFont="1" applyFill="1" applyBorder="1" applyProtection="1">
      <alignment vertical="center"/>
    </xf>
    <xf numFmtId="0" fontId="9" fillId="2" borderId="0" xfId="0" applyFont="1" applyFill="1" applyBorder="1" applyAlignment="1" applyProtection="1">
      <alignment horizontal="center" vertical="center"/>
    </xf>
    <xf numFmtId="0" fontId="14" fillId="2" borderId="25" xfId="20" applyFont="1" applyFill="1" applyBorder="1" applyAlignment="1" applyProtection="1">
      <alignment horizontal="center" vertical="center" wrapText="1"/>
    </xf>
    <xf numFmtId="0" fontId="14" fillId="2" borderId="33" xfId="20" applyFont="1" applyFill="1" applyBorder="1" applyAlignment="1" applyProtection="1">
      <alignment horizontal="center" vertical="center" wrapText="1"/>
    </xf>
    <xf numFmtId="0" fontId="14" fillId="2" borderId="7" xfId="20" applyFont="1" applyFill="1" applyBorder="1" applyAlignment="1" applyProtection="1">
      <alignment horizontal="center" vertical="center" wrapText="1"/>
    </xf>
    <xf numFmtId="0" fontId="14" fillId="2" borderId="24" xfId="20" applyFont="1" applyFill="1" applyBorder="1" applyAlignment="1" applyProtection="1">
      <alignment horizontal="center" vertical="center" wrapText="1"/>
    </xf>
    <xf numFmtId="0" fontId="14" fillId="2" borderId="0" xfId="20" applyFont="1" applyFill="1" applyBorder="1" applyAlignment="1" applyProtection="1">
      <alignment horizontal="center" vertical="center" wrapText="1"/>
    </xf>
    <xf numFmtId="0" fontId="14" fillId="2" borderId="23" xfId="20" applyFont="1" applyFill="1" applyBorder="1" applyAlignment="1" applyProtection="1">
      <alignment horizontal="center" vertical="center" wrapText="1"/>
    </xf>
    <xf numFmtId="0" fontId="14" fillId="2" borderId="15" xfId="20" applyFont="1" applyFill="1" applyBorder="1" applyAlignment="1" applyProtection="1">
      <alignment horizontal="center" vertical="center" wrapText="1"/>
    </xf>
    <xf numFmtId="0" fontId="14" fillId="2" borderId="35" xfId="20" applyFont="1" applyFill="1" applyBorder="1" applyAlignment="1" applyProtection="1">
      <alignment horizontal="center" vertical="center" wrapText="1"/>
    </xf>
    <xf numFmtId="0" fontId="14" fillId="2" borderId="53" xfId="20" applyFont="1" applyFill="1" applyBorder="1" applyAlignment="1" applyProtection="1">
      <alignment horizontal="center" vertical="center" wrapText="1"/>
    </xf>
    <xf numFmtId="0" fontId="15" fillId="0" borderId="38" xfId="20" applyFont="1" applyBorder="1" applyAlignment="1" applyProtection="1">
      <alignment horizontal="center" vertical="center" shrinkToFit="1"/>
    </xf>
    <xf numFmtId="0" fontId="15" fillId="0" borderId="41" xfId="20" applyFont="1" applyBorder="1" applyAlignment="1" applyProtection="1">
      <alignment horizontal="center" vertical="center" shrinkToFit="1"/>
    </xf>
    <xf numFmtId="0" fontId="15" fillId="0" borderId="39" xfId="20" applyFont="1" applyBorder="1" applyAlignment="1" applyProtection="1">
      <alignment horizontal="center" vertical="center" shrinkToFi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5" fillId="0" borderId="6" xfId="20" applyFont="1" applyBorder="1" applyAlignment="1" applyProtection="1">
      <alignment horizontal="center" vertical="center" wrapText="1"/>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6" fillId="4" borderId="6" xfId="20" applyFont="1" applyFill="1" applyBorder="1" applyAlignment="1" applyProtection="1">
      <alignment horizontal="center" vertical="center"/>
      <protection locked="0"/>
    </xf>
    <xf numFmtId="0" fontId="16" fillId="2" borderId="0" xfId="20" applyFont="1" applyFill="1" applyAlignment="1" applyProtection="1">
      <alignment horizontal="center" vertical="center" wrapText="1"/>
    </xf>
    <xf numFmtId="0" fontId="15" fillId="0" borderId="81" xfId="20" applyFont="1" applyBorder="1" applyAlignment="1" applyProtection="1">
      <alignment horizontal="center" vertical="center" shrinkToFit="1"/>
    </xf>
    <xf numFmtId="0" fontId="15" fillId="0" borderId="3" xfId="20" applyFont="1" applyBorder="1" applyAlignment="1" applyProtection="1">
      <alignment horizontal="center" vertical="center" shrinkToFit="1"/>
    </xf>
    <xf numFmtId="0" fontId="15" fillId="0" borderId="20" xfId="20" applyFont="1" applyBorder="1" applyAlignment="1" applyProtection="1">
      <alignment horizontal="center" vertical="center" shrinkToFit="1"/>
    </xf>
    <xf numFmtId="0" fontId="23" fillId="2" borderId="19"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4" fillId="0" borderId="34"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2"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40" xfId="0" applyFont="1" applyFill="1" applyBorder="1" applyAlignment="1" applyProtection="1">
      <alignment horizontal="center" vertical="center" shrinkToFit="1"/>
      <protection locked="0"/>
    </xf>
    <xf numFmtId="0" fontId="22" fillId="0" borderId="36"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1" fillId="4" borderId="41" xfId="0" applyFont="1" applyFill="1" applyBorder="1" applyAlignment="1" applyProtection="1">
      <alignment horizontal="center" vertical="center"/>
      <protection locked="0"/>
    </xf>
    <xf numFmtId="0" fontId="22" fillId="0" borderId="37" xfId="0" applyFont="1" applyFill="1" applyBorder="1" applyAlignment="1" applyProtection="1">
      <alignment horizontal="center" vertical="center"/>
    </xf>
    <xf numFmtId="0" fontId="15" fillId="0" borderId="9"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6" xfId="20" applyFont="1" applyBorder="1" applyAlignment="1" applyProtection="1">
      <alignment horizontal="center" vertical="center" shrinkToFit="1"/>
    </xf>
    <xf numFmtId="177" fontId="21" fillId="4" borderId="5" xfId="0" applyNumberFormat="1" applyFont="1" applyFill="1" applyBorder="1" applyAlignment="1" applyProtection="1">
      <alignment horizontal="center" vertical="center" shrinkToFit="1"/>
      <protection locked="0"/>
    </xf>
    <xf numFmtId="177" fontId="21" fillId="4" borderId="10" xfId="0" applyNumberFormat="1" applyFont="1" applyFill="1" applyBorder="1" applyAlignment="1" applyProtection="1">
      <alignment horizontal="center" vertical="center" shrinkToFit="1"/>
      <protection locked="0"/>
    </xf>
    <xf numFmtId="0" fontId="15" fillId="0" borderId="80"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177" fontId="21" fillId="4" borderId="11"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9" xfId="0" applyNumberFormat="1" applyFont="1" applyFill="1" applyBorder="1" applyAlignment="1" applyProtection="1">
      <alignment horizontal="center" vertical="center" shrinkToFit="1"/>
      <protection locked="0"/>
    </xf>
    <xf numFmtId="177" fontId="21" fillId="4" borderId="3" xfId="0" applyNumberFormat="1" applyFont="1" applyFill="1" applyBorder="1" applyAlignment="1" applyProtection="1">
      <alignment horizontal="center" vertical="center" shrinkToFit="1"/>
      <protection locked="0"/>
    </xf>
    <xf numFmtId="177" fontId="21" fillId="4" borderId="26" xfId="0" applyNumberFormat="1" applyFont="1" applyFill="1" applyBorder="1" applyAlignment="1" applyProtection="1">
      <alignment horizontal="center" vertical="center" shrinkToFit="1"/>
      <protection locked="0"/>
    </xf>
    <xf numFmtId="0" fontId="25" fillId="3" borderId="65" xfId="0" applyNumberFormat="1"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5" fillId="4"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center" vertical="center"/>
    </xf>
    <xf numFmtId="0" fontId="25" fillId="4" borderId="5"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wrapText="1"/>
    </xf>
    <xf numFmtId="0" fontId="25" fillId="4" borderId="6" xfId="0" applyFont="1" applyFill="1" applyBorder="1" applyAlignment="1" applyProtection="1">
      <alignment horizontal="center" vertical="center" wrapText="1"/>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181" fontId="25" fillId="4" borderId="5" xfId="0" applyNumberFormat="1" applyFont="1" applyFill="1" applyBorder="1" applyAlignment="1" applyProtection="1">
      <alignment horizontal="center" vertical="center"/>
      <protection locked="0"/>
    </xf>
    <xf numFmtId="0" fontId="21" fillId="0" borderId="30" xfId="0" applyFont="1" applyBorder="1" applyAlignment="1" applyProtection="1">
      <alignment horizontal="center" vertical="center"/>
    </xf>
    <xf numFmtId="181" fontId="25" fillId="3" borderId="30" xfId="0" applyNumberFormat="1" applyFont="1" applyFill="1" applyBorder="1" applyAlignment="1" applyProtection="1">
      <alignment horizontal="center" vertical="center"/>
    </xf>
    <xf numFmtId="0" fontId="30" fillId="2" borderId="30" xfId="0" applyFont="1" applyFill="1" applyBorder="1" applyAlignment="1" applyProtection="1">
      <alignment horizontal="center" vertical="center"/>
    </xf>
    <xf numFmtId="180" fontId="25" fillId="3" borderId="30" xfId="0" applyNumberFormat="1" applyFont="1" applyFill="1" applyBorder="1" applyAlignment="1" applyProtection="1">
      <alignment horizontal="center" vertical="center"/>
    </xf>
    <xf numFmtId="0" fontId="21" fillId="0" borderId="28" xfId="0" applyFont="1" applyBorder="1" applyAlignment="1" applyProtection="1">
      <alignment horizontal="center" vertical="center"/>
    </xf>
    <xf numFmtId="181" fontId="25" fillId="3" borderId="3" xfId="0" applyNumberFormat="1" applyFont="1" applyFill="1" applyBorder="1" applyAlignment="1" applyProtection="1">
      <alignment horizontal="center" vertical="center"/>
    </xf>
    <xf numFmtId="0" fontId="30" fillId="2" borderId="28" xfId="0" applyFont="1" applyFill="1" applyBorder="1" applyAlignment="1" applyProtection="1">
      <alignment horizontal="center" vertical="center"/>
    </xf>
    <xf numFmtId="0" fontId="21" fillId="0" borderId="3" xfId="0" applyFont="1" applyBorder="1" applyAlignment="1" applyProtection="1">
      <alignment horizontal="center" vertical="center"/>
    </xf>
    <xf numFmtId="180" fontId="25" fillId="3" borderId="28" xfId="0" applyNumberFormat="1" applyFont="1" applyFill="1" applyBorder="1" applyAlignment="1" applyProtection="1">
      <alignment horizontal="center" vertical="center"/>
    </xf>
    <xf numFmtId="181" fontId="25" fillId="3" borderId="5" xfId="0" applyNumberFormat="1"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177" fontId="25" fillId="3" borderId="5" xfId="0" applyNumberFormat="1" applyFont="1" applyFill="1" applyBorder="1" applyAlignment="1" applyProtection="1">
      <alignment horizontal="center" vertical="center"/>
    </xf>
    <xf numFmtId="0" fontId="10" fillId="0" borderId="0" xfId="20" applyFont="1" applyFill="1" applyBorder="1" applyAlignment="1" applyProtection="1">
      <alignment horizontal="left" vertical="center" wrapText="1"/>
    </xf>
    <xf numFmtId="0" fontId="21" fillId="2" borderId="3"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1" fillId="0" borderId="48" xfId="0" applyFont="1" applyBorder="1" applyAlignment="1" applyProtection="1">
      <alignment horizontal="left" vertical="center"/>
    </xf>
    <xf numFmtId="0" fontId="21" fillId="0" borderId="49" xfId="0" applyFont="1" applyBorder="1" applyAlignment="1" applyProtection="1">
      <alignment horizontal="left" vertical="center"/>
    </xf>
    <xf numFmtId="0" fontId="21" fillId="4" borderId="49"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21" fillId="0" borderId="77"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4" borderId="67" xfId="0" applyFont="1" applyFill="1" applyBorder="1" applyAlignment="1" applyProtection="1">
      <alignment horizontal="center" vertical="center"/>
      <protection locked="0"/>
    </xf>
    <xf numFmtId="0" fontId="21" fillId="4" borderId="68" xfId="0" applyFont="1" applyFill="1" applyBorder="1" applyAlignment="1" applyProtection="1">
      <alignment horizontal="center" vertical="center"/>
      <protection locked="0"/>
    </xf>
    <xf numFmtId="0" fontId="21" fillId="0" borderId="29"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178" fontId="21" fillId="4" borderId="32" xfId="0" applyNumberFormat="1" applyFont="1" applyFill="1" applyBorder="1" applyAlignment="1" applyProtection="1">
      <alignment horizontal="center" vertical="center"/>
      <protection locked="0"/>
    </xf>
    <xf numFmtId="178" fontId="21" fillId="4" borderId="31" xfId="0" applyNumberFormat="1" applyFont="1" applyFill="1" applyBorder="1" applyAlignment="1" applyProtection="1">
      <alignment horizontal="center" vertical="center"/>
      <protection locked="0"/>
    </xf>
    <xf numFmtId="0" fontId="21" fillId="0" borderId="77" xfId="0" applyFont="1" applyBorder="1" applyAlignment="1" applyProtection="1">
      <alignment horizontal="left" vertical="center"/>
    </xf>
    <xf numFmtId="0" fontId="31" fillId="0" borderId="67" xfId="0" applyFont="1" applyBorder="1" applyAlignment="1" applyProtection="1">
      <alignment horizontal="left" vertic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21" fillId="4" borderId="1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20" xfId="0" applyFont="1" applyFill="1" applyBorder="1" applyAlignment="1" applyProtection="1">
      <alignment horizontal="center" vertical="center"/>
      <protection locked="0"/>
    </xf>
    <xf numFmtId="0" fontId="15" fillId="0" borderId="7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32" fillId="3" borderId="16" xfId="0" applyNumberFormat="1" applyFont="1" applyFill="1" applyBorder="1" applyAlignment="1" applyProtection="1">
      <alignment horizontal="right" vertical="center"/>
    </xf>
    <xf numFmtId="0" fontId="25" fillId="3" borderId="16" xfId="0" applyNumberFormat="1" applyFont="1" applyFill="1" applyBorder="1" applyAlignment="1" applyProtection="1">
      <alignment horizontal="center" vertical="center"/>
    </xf>
    <xf numFmtId="0" fontId="32" fillId="3" borderId="16" xfId="0" applyNumberFormat="1" applyFont="1" applyFill="1" applyBorder="1" applyAlignment="1" applyProtection="1">
      <alignment horizontal="center" vertical="center"/>
    </xf>
    <xf numFmtId="0" fontId="15" fillId="0" borderId="82"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181" fontId="32" fillId="3" borderId="46" xfId="0" applyNumberFormat="1" applyFont="1" applyFill="1" applyBorder="1" applyAlignment="1" applyProtection="1">
      <alignment horizontal="right" vertical="center"/>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0" fontId="15"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2" fillId="3" borderId="70" xfId="0" applyNumberFormat="1" applyFont="1" applyFill="1" applyBorder="1" applyAlignment="1" applyProtection="1">
      <alignment horizontal="center" vertical="center"/>
    </xf>
    <xf numFmtId="0" fontId="15" fillId="0" borderId="12"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3" xfId="0" applyFont="1" applyBorder="1" applyAlignment="1" applyProtection="1">
      <alignment horizontal="left" vertical="center"/>
    </xf>
    <xf numFmtId="181" fontId="25" fillId="3" borderId="35" xfId="0" applyNumberFormat="1" applyFont="1" applyFill="1" applyBorder="1" applyAlignment="1" applyProtection="1">
      <alignment horizontal="right" vertical="center"/>
    </xf>
    <xf numFmtId="0" fontId="15" fillId="0" borderId="34"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40" xfId="0" applyFont="1" applyBorder="1" applyAlignment="1" applyProtection="1">
      <alignment horizontal="left" vertical="center"/>
    </xf>
    <xf numFmtId="0" fontId="15" fillId="0" borderId="38" xfId="0" applyFont="1" applyBorder="1" applyAlignment="1" applyProtection="1">
      <alignment horizontal="left" vertical="center" shrinkToFit="1"/>
    </xf>
    <xf numFmtId="0" fontId="15" fillId="0" borderId="41" xfId="0" applyFont="1" applyBorder="1" applyAlignment="1" applyProtection="1">
      <alignment horizontal="left" vertical="center" shrinkToFit="1"/>
    </xf>
    <xf numFmtId="0" fontId="15" fillId="0" borderId="37" xfId="0" applyFont="1" applyBorder="1" applyAlignment="1" applyProtection="1">
      <alignment horizontal="left" vertical="center" shrinkToFit="1"/>
    </xf>
    <xf numFmtId="0" fontId="25" fillId="4" borderId="41" xfId="0" applyFont="1" applyFill="1" applyBorder="1" applyAlignment="1" applyProtection="1">
      <alignment horizontal="center" vertical="center"/>
      <protection locked="0"/>
    </xf>
    <xf numFmtId="0" fontId="15" fillId="0" borderId="9"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15" fillId="0" borderId="10" xfId="0" applyFont="1" applyBorder="1" applyAlignment="1" applyProtection="1">
      <alignment horizontal="left" vertical="center" shrinkToFit="1"/>
    </xf>
    <xf numFmtId="0" fontId="25" fillId="3" borderId="5" xfId="0" applyFont="1" applyFill="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176" fontId="9" fillId="3" borderId="16" xfId="0" applyNumberFormat="1" applyFont="1" applyFill="1" applyBorder="1" applyAlignment="1" applyProtection="1">
      <alignment horizontal="center" vertical="center"/>
    </xf>
    <xf numFmtId="176" fontId="9" fillId="3" borderId="13"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1"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3" borderId="53" xfId="0" applyFont="1" applyFill="1" applyBorder="1" applyAlignment="1" applyProtection="1">
      <alignment horizontal="center" vertical="center"/>
    </xf>
    <xf numFmtId="0" fontId="9" fillId="2" borderId="5" xfId="0" applyFont="1" applyFill="1" applyBorder="1" applyAlignment="1" applyProtection="1">
      <alignment horizontal="right" vertical="center" wrapText="1"/>
    </xf>
    <xf numFmtId="0" fontId="9" fillId="2" borderId="5" xfId="0" applyFont="1" applyFill="1" applyBorder="1" applyAlignment="1" applyProtection="1">
      <alignment horizontal="right" vertical="center"/>
    </xf>
    <xf numFmtId="0" fontId="9" fillId="2" borderId="10" xfId="0" applyFont="1" applyFill="1" applyBorder="1" applyAlignment="1" applyProtection="1">
      <alignment horizontal="right" vertical="center"/>
    </xf>
    <xf numFmtId="176" fontId="9" fillId="3" borderId="57" xfId="0" applyNumberFormat="1" applyFont="1" applyFill="1" applyBorder="1" applyAlignment="1" applyProtection="1">
      <alignment horizontal="center"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176" fontId="9" fillId="3" borderId="61" xfId="0" applyNumberFormat="1" applyFont="1" applyFill="1" applyBorder="1" applyAlignment="1" applyProtection="1">
      <alignment horizontal="center" vertical="center"/>
    </xf>
    <xf numFmtId="176" fontId="9" fillId="3" borderId="62" xfId="0" applyNumberFormat="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34"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2" borderId="8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81"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14" fontId="9" fillId="3" borderId="11"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43" xfId="0" applyNumberFormat="1" applyFont="1" applyFill="1" applyBorder="1" applyAlignment="1" applyProtection="1">
      <alignment horizontal="center" vertical="center" shrinkToFit="1"/>
    </xf>
    <xf numFmtId="14" fontId="9" fillId="3" borderId="19" xfId="0" applyNumberFormat="1" applyFont="1" applyFill="1" applyBorder="1" applyAlignment="1" applyProtection="1">
      <alignment horizontal="center" vertical="center" shrinkToFit="1"/>
    </xf>
    <xf numFmtId="14" fontId="9" fillId="3" borderId="3" xfId="0" applyNumberFormat="1" applyFont="1" applyFill="1" applyBorder="1" applyAlignment="1" applyProtection="1">
      <alignment horizontal="center" vertical="center" shrinkToFit="1"/>
    </xf>
    <xf numFmtId="14" fontId="9" fillId="3" borderId="26" xfId="0" applyNumberFormat="1" applyFont="1" applyFill="1" applyBorder="1" applyAlignment="1" applyProtection="1">
      <alignment horizontal="center" vertical="center" shrinkToFit="1"/>
    </xf>
    <xf numFmtId="0" fontId="9" fillId="3" borderId="21"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0" fontId="9" fillId="3" borderId="4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5" xfId="0" applyNumberFormat="1" applyFont="1" applyFill="1" applyBorder="1" applyAlignment="1" applyProtection="1">
      <alignment horizontal="center" vertical="center" shrinkToFit="1"/>
    </xf>
    <xf numFmtId="178" fontId="9" fillId="3" borderId="10"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8"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9" xfId="0" applyFont="1" applyFill="1" applyBorder="1" applyAlignment="1" applyProtection="1">
      <alignment horizontal="center" vertical="center" shrinkToFit="1"/>
    </xf>
    <xf numFmtId="0" fontId="9" fillId="2" borderId="36"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35" fillId="2" borderId="9"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35" fillId="7" borderId="12" xfId="0" applyFont="1" applyFill="1" applyBorder="1" applyAlignment="1" applyProtection="1">
      <alignment horizontal="left" vertical="top" wrapText="1"/>
      <protection locked="0"/>
    </xf>
    <xf numFmtId="0" fontId="35" fillId="7" borderId="16" xfId="0" applyFont="1" applyFill="1" applyBorder="1" applyAlignment="1" applyProtection="1">
      <alignment horizontal="left" vertical="top" wrapText="1"/>
      <protection locked="0"/>
    </xf>
    <xf numFmtId="0" fontId="35" fillId="7" borderId="13" xfId="0" applyFont="1" applyFill="1" applyBorder="1" applyAlignment="1" applyProtection="1">
      <alignment horizontal="left" vertical="top" wrapText="1"/>
      <protection locked="0"/>
    </xf>
    <xf numFmtId="0" fontId="35" fillId="2" borderId="8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0" fontId="35" fillId="0" borderId="97" xfId="0" applyFont="1" applyBorder="1" applyAlignment="1" applyProtection="1">
      <alignment horizontal="left" vertical="center"/>
    </xf>
    <xf numFmtId="0" fontId="35" fillId="0" borderId="98" xfId="0" applyFont="1" applyBorder="1" applyAlignment="1" applyProtection="1">
      <alignment horizontal="left" vertical="center"/>
    </xf>
    <xf numFmtId="0" fontId="41" fillId="0" borderId="25" xfId="0" applyFont="1" applyBorder="1" applyAlignment="1" applyProtection="1">
      <alignment horizontal="center" vertical="center" wrapText="1"/>
    </xf>
    <xf numFmtId="0" fontId="41" fillId="0" borderId="33"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41" fillId="0" borderId="81"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0" fontId="35" fillId="0" borderId="103" xfId="0" applyFont="1" applyBorder="1" applyAlignment="1" applyProtection="1">
      <alignment horizontal="center" vertical="center" wrapText="1"/>
    </xf>
    <xf numFmtId="183" fontId="35" fillId="0" borderId="12" xfId="0" applyNumberFormat="1" applyFont="1" applyBorder="1" applyAlignment="1" applyProtection="1">
      <alignment horizontal="center" vertical="center"/>
    </xf>
    <xf numFmtId="183" fontId="35" fillId="0" borderId="16" xfId="0" applyNumberFormat="1" applyFont="1" applyBorder="1" applyAlignment="1" applyProtection="1">
      <alignment horizontal="center" vertical="center"/>
    </xf>
    <xf numFmtId="183" fontId="35" fillId="0" borderId="13" xfId="0" applyNumberFormat="1" applyFont="1" applyBorder="1" applyAlignment="1" applyProtection="1">
      <alignment horizontal="center" vertical="center"/>
    </xf>
    <xf numFmtId="0" fontId="35" fillId="0" borderId="9"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80" xfId="0" applyFont="1" applyBorder="1" applyAlignment="1" applyProtection="1">
      <alignment horizontal="left" vertical="center"/>
    </xf>
    <xf numFmtId="0" fontId="35" fillId="0" borderId="8" xfId="0" applyFont="1" applyBorder="1" applyAlignment="1" applyProtection="1">
      <alignment horizontal="left"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0" borderId="93" xfId="0" applyFont="1" applyBorder="1" applyAlignment="1" applyProtection="1">
      <alignment horizontal="left" vertical="center"/>
    </xf>
    <xf numFmtId="0" fontId="35" fillId="0" borderId="94" xfId="0" applyFont="1" applyBorder="1" applyAlignment="1" applyProtection="1">
      <alignment horizontal="left" vertical="center"/>
    </xf>
    <xf numFmtId="0" fontId="37" fillId="2" borderId="0" xfId="0" applyFont="1" applyFill="1" applyAlignment="1" applyProtection="1">
      <alignment horizontal="center" vertical="center"/>
    </xf>
    <xf numFmtId="0" fontId="39" fillId="2" borderId="12" xfId="0" applyFont="1" applyFill="1" applyBorder="1" applyAlignment="1" applyProtection="1">
      <alignment horizontal="center" vertical="center"/>
    </xf>
    <xf numFmtId="0" fontId="39" fillId="2" borderId="16" xfId="0" applyFont="1" applyFill="1" applyBorder="1" applyAlignment="1" applyProtection="1">
      <alignment horizontal="center" vertical="center"/>
    </xf>
    <xf numFmtId="0" fontId="39" fillId="2" borderId="13" xfId="0" applyFont="1" applyFill="1" applyBorder="1" applyAlignment="1" applyProtection="1">
      <alignment horizontal="center" vertical="center"/>
    </xf>
    <xf numFmtId="0" fontId="39" fillId="6" borderId="12" xfId="0" applyFont="1" applyFill="1" applyBorder="1" applyAlignment="1" applyProtection="1">
      <alignment horizontal="center" vertical="center" shrinkToFit="1"/>
    </xf>
    <xf numFmtId="0" fontId="39" fillId="6" borderId="16" xfId="0" applyFont="1" applyFill="1" applyBorder="1" applyAlignment="1" applyProtection="1">
      <alignment horizontal="center" vertical="center" shrinkToFit="1"/>
    </xf>
    <xf numFmtId="0" fontId="39" fillId="6" borderId="13" xfId="0" applyFont="1" applyFill="1" applyBorder="1" applyAlignment="1" applyProtection="1">
      <alignment horizontal="center" vertical="center" shrinkToFit="1"/>
    </xf>
    <xf numFmtId="0" fontId="41" fillId="0" borderId="25" xfId="0" applyFont="1" applyBorder="1" applyAlignment="1" applyProtection="1">
      <alignment horizontal="center" vertical="center"/>
    </xf>
    <xf numFmtId="0" fontId="41" fillId="0" borderId="33" xfId="0" applyFont="1" applyBorder="1" applyAlignment="1" applyProtection="1">
      <alignment horizontal="center" vertical="center"/>
    </xf>
    <xf numFmtId="0" fontId="41" fillId="0" borderId="83" xfId="0" applyFont="1" applyBorder="1" applyAlignment="1" applyProtection="1">
      <alignment horizontal="center" vertical="center"/>
    </xf>
    <xf numFmtId="0" fontId="41" fillId="0" borderId="81"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20" xfId="0" applyFont="1" applyBorder="1" applyAlignment="1" applyProtection="1">
      <alignment horizontal="center" vertical="center"/>
    </xf>
    <xf numFmtId="0" fontId="35" fillId="0" borderId="85" xfId="0" applyFont="1" applyBorder="1" applyAlignment="1" applyProtection="1">
      <alignment horizontal="center" vertical="center" wrapText="1"/>
    </xf>
    <xf numFmtId="0" fontId="35" fillId="0" borderId="86" xfId="0" applyFont="1" applyBorder="1" applyAlignment="1" applyProtection="1">
      <alignment horizontal="center" vertical="center" wrapText="1"/>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2" xfId="0" applyFont="1" applyBorder="1" applyAlignment="1" applyProtection="1">
      <alignment horizontal="left" vertical="center"/>
    </xf>
    <xf numFmtId="0" fontId="35" fillId="0" borderId="81" xfId="0" applyFont="1" applyBorder="1" applyAlignment="1" applyProtection="1">
      <alignment horizontal="left" vertical="center"/>
    </xf>
    <xf numFmtId="0" fontId="35" fillId="0" borderId="3" xfId="0" applyFont="1" applyBorder="1" applyAlignment="1" applyProtection="1">
      <alignment horizontal="left" vertical="center"/>
    </xf>
    <xf numFmtId="0" fontId="35" fillId="2" borderId="91" xfId="0" applyFont="1" applyFill="1" applyBorder="1" applyAlignment="1" applyProtection="1">
      <alignment horizontal="left" vertical="center"/>
    </xf>
    <xf numFmtId="0" fontId="35" fillId="2" borderId="92" xfId="0" applyFont="1" applyFill="1" applyBorder="1" applyAlignment="1" applyProtection="1">
      <alignment horizontal="left" vertical="center"/>
    </xf>
    <xf numFmtId="0" fontId="43" fillId="2" borderId="11" xfId="0" applyFont="1" applyFill="1" applyBorder="1" applyAlignment="1" applyProtection="1">
      <alignment horizontal="left" vertical="center" wrapText="1"/>
    </xf>
    <xf numFmtId="0" fontId="43" fillId="2" borderId="19" xfId="0" applyFont="1" applyFill="1" applyBorder="1" applyAlignment="1" applyProtection="1">
      <alignment horizontal="left" vertical="center"/>
    </xf>
    <xf numFmtId="0" fontId="35" fillId="2" borderId="2" xfId="0" applyFont="1" applyFill="1" applyBorder="1" applyAlignment="1" applyProtection="1">
      <alignment horizontal="left" vertical="center"/>
    </xf>
    <xf numFmtId="0" fontId="35" fillId="2" borderId="81" xfId="0" applyFont="1" applyFill="1" applyBorder="1" applyAlignment="1" applyProtection="1">
      <alignment horizontal="left" vertical="center"/>
    </xf>
    <xf numFmtId="0" fontId="35" fillId="2" borderId="20" xfId="0" applyFont="1" applyFill="1" applyBorder="1" applyAlignment="1" applyProtection="1">
      <alignment horizontal="left" vertical="center"/>
    </xf>
    <xf numFmtId="183" fontId="35" fillId="0" borderId="9" xfId="0" applyNumberFormat="1" applyFont="1" applyBorder="1" applyAlignment="1" applyProtection="1">
      <alignment horizontal="center" vertical="center"/>
    </xf>
    <xf numFmtId="183" fontId="35" fillId="0" borderId="5" xfId="0" applyNumberFormat="1" applyFont="1" applyBorder="1" applyAlignment="1" applyProtection="1">
      <alignment horizontal="center" vertical="center"/>
    </xf>
    <xf numFmtId="183" fontId="35" fillId="0" borderId="10" xfId="0" applyNumberFormat="1" applyFont="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114299</xdr:colOff>
      <xdr:row>24</xdr:row>
      <xdr:rowOff>285750</xdr:rowOff>
    </xdr:from>
    <xdr:to>
      <xdr:col>31</xdr:col>
      <xdr:colOff>257174</xdr:colOff>
      <xdr:row>25</xdr:row>
      <xdr:rowOff>1514475</xdr:rowOff>
    </xdr:to>
    <xdr:sp macro="" textlink="">
      <xdr:nvSpPr>
        <xdr:cNvPr id="2" name="大かっこ 1"/>
        <xdr:cNvSpPr/>
      </xdr:nvSpPr>
      <xdr:spPr>
        <a:xfrm>
          <a:off x="1381124" y="5791200"/>
          <a:ext cx="5648325" cy="152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323850</xdr:colOff>
      <xdr:row>3</xdr:row>
      <xdr:rowOff>66675</xdr:rowOff>
    </xdr:from>
    <xdr:to>
      <xdr:col>37</xdr:col>
      <xdr:colOff>242607</xdr:colOff>
      <xdr:row>7</xdr:row>
      <xdr:rowOff>4482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60960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4</xdr:row>
      <xdr:rowOff>161925</xdr:rowOff>
    </xdr:from>
    <xdr:to>
      <xdr:col>44</xdr:col>
      <xdr:colOff>593351</xdr:colOff>
      <xdr:row>8</xdr:row>
      <xdr:rowOff>131109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847725"/>
          <a:ext cx="3336551" cy="654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23567;&#35215;&#27169;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7428;&#26408;&#28168;&#12305;&#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row>
      </sheetData>
      <sheetData sheetId="2">
        <row r="6">
          <cell r="A6">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小規模Ｃ積算表（処遇Ⅱ）"/>
      <sheetName val="加算区分"/>
      <sheetName val="保育単価表（Ｃ型）"/>
      <sheetName val="保育単価表（Ｃ型）②"/>
    </sheetNames>
    <sheetDataSet>
      <sheetData sheetId="0">
        <row r="1">
          <cell r="AV1" t="str">
            <v>資格人数</v>
          </cell>
        </row>
        <row r="2">
          <cell r="AV2" t="str">
            <v>１人</v>
          </cell>
          <cell r="AW2" t="e">
            <v>#N/A</v>
          </cell>
        </row>
        <row r="3">
          <cell r="AV3" t="str">
            <v>２人</v>
          </cell>
          <cell r="AW3" t="e">
            <v>#N/A</v>
          </cell>
        </row>
        <row r="4">
          <cell r="AV4" t="str">
            <v>２人以上</v>
          </cell>
          <cell r="AW4" t="e">
            <v>#N/A</v>
          </cell>
        </row>
        <row r="5">
          <cell r="AV5" t="str">
            <v>３人以上</v>
          </cell>
          <cell r="AW5" t="e">
            <v>#N/A</v>
          </cell>
        </row>
      </sheetData>
      <sheetData sheetId="1"/>
      <sheetData sheetId="2"/>
      <sheetData sheetId="3">
        <row r="7">
          <cell r="P7" t="str">
            <v>10人以下１人</v>
          </cell>
          <cell r="Q7">
            <v>2140</v>
          </cell>
          <cell r="R7" t="str">
            <v>＋</v>
          </cell>
          <cell r="S7">
            <v>20</v>
          </cell>
        </row>
        <row r="8">
          <cell r="P8" t="str">
            <v>10人以下２人以上</v>
          </cell>
          <cell r="Q8">
            <v>4280</v>
          </cell>
          <cell r="S8">
            <v>40</v>
          </cell>
        </row>
        <row r="11">
          <cell r="P11" t="str">
            <v>15人以下１人</v>
          </cell>
          <cell r="Q11">
            <v>1430</v>
          </cell>
          <cell r="R11" t="str">
            <v>＋</v>
          </cell>
          <cell r="S11">
            <v>10</v>
          </cell>
        </row>
        <row r="12">
          <cell r="P12" t="str">
            <v>15人以下２人</v>
          </cell>
          <cell r="Q12">
            <v>2860</v>
          </cell>
          <cell r="S12">
            <v>20</v>
          </cell>
        </row>
        <row r="13">
          <cell r="P13" t="str">
            <v>15人以下３人以上</v>
          </cell>
          <cell r="Q13">
            <v>4290</v>
          </cell>
          <cell r="S13">
            <v>30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tabSelected="1" view="pageBreakPreview" zoomScaleNormal="100" zoomScaleSheetLayoutView="100" workbookViewId="0">
      <selection activeCell="Z2" sqref="Z2:AC2"/>
    </sheetView>
  </sheetViews>
  <sheetFormatPr defaultRowHeight="13.5"/>
  <cols>
    <col min="1" max="1" width="2.875" style="24" customWidth="1"/>
    <col min="2" max="10" width="2.75" style="24" customWidth="1"/>
    <col min="11" max="17" width="3.125" style="24" customWidth="1"/>
    <col min="18" max="18" width="2.75" style="24" customWidth="1"/>
    <col min="19" max="21" width="3.125" style="24" customWidth="1"/>
    <col min="22" max="26" width="2.75" style="24" customWidth="1"/>
    <col min="27" max="27" width="4.75" style="24" customWidth="1"/>
    <col min="28" max="29" width="2.75" style="24" customWidth="1"/>
    <col min="30" max="31" width="3.5" style="24" customWidth="1"/>
    <col min="32" max="32" width="4.875" style="24" customWidth="1"/>
    <col min="33" max="16384" width="9" style="24"/>
  </cols>
  <sheetData>
    <row r="1" spans="1:35" ht="14.25" customHeight="1" thickBo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5" ht="14.25" customHeight="1">
      <c r="A2" s="30"/>
      <c r="B2" s="179" t="s">
        <v>35</v>
      </c>
      <c r="C2" s="180"/>
      <c r="D2" s="180"/>
      <c r="E2" s="180"/>
      <c r="F2" s="180"/>
      <c r="G2" s="180"/>
      <c r="H2" s="180"/>
      <c r="I2" s="181"/>
      <c r="J2" s="30"/>
      <c r="K2" s="30"/>
      <c r="L2" s="30"/>
      <c r="M2" s="30"/>
      <c r="N2" s="30"/>
      <c r="O2" s="30"/>
      <c r="P2" s="30"/>
      <c r="Q2" s="30"/>
      <c r="R2" s="188" t="s">
        <v>63</v>
      </c>
      <c r="S2" s="189"/>
      <c r="T2" s="189"/>
      <c r="U2" s="190"/>
      <c r="V2" s="209" t="s">
        <v>64</v>
      </c>
      <c r="W2" s="210"/>
      <c r="X2" s="210"/>
      <c r="Y2" s="210"/>
      <c r="Z2" s="211"/>
      <c r="AA2" s="211"/>
      <c r="AB2" s="211"/>
      <c r="AC2" s="211"/>
      <c r="AD2" s="210" t="s">
        <v>6</v>
      </c>
      <c r="AE2" s="212"/>
      <c r="AF2" s="30"/>
    </row>
    <row r="3" spans="1:35" ht="14.25" customHeight="1">
      <c r="A3" s="30"/>
      <c r="B3" s="182"/>
      <c r="C3" s="183"/>
      <c r="D3" s="183"/>
      <c r="E3" s="183"/>
      <c r="F3" s="183"/>
      <c r="G3" s="183"/>
      <c r="H3" s="183"/>
      <c r="I3" s="184"/>
      <c r="J3" s="30"/>
      <c r="K3" s="30"/>
      <c r="L3" s="30"/>
      <c r="M3" s="30"/>
      <c r="N3" s="30"/>
      <c r="O3" s="30"/>
      <c r="P3" s="30"/>
      <c r="Q3" s="30"/>
      <c r="R3" s="198" t="s">
        <v>7</v>
      </c>
      <c r="S3" s="199"/>
      <c r="T3" s="199"/>
      <c r="U3" s="200"/>
      <c r="V3" s="201" t="s">
        <v>66</v>
      </c>
      <c r="W3" s="202"/>
      <c r="X3" s="202"/>
      <c r="Y3" s="202"/>
      <c r="Z3" s="202"/>
      <c r="AA3" s="202"/>
      <c r="AB3" s="202"/>
      <c r="AC3" s="202"/>
      <c r="AD3" s="202"/>
      <c r="AE3" s="203"/>
      <c r="AF3" s="30"/>
      <c r="AH3" s="25"/>
    </row>
    <row r="4" spans="1:35" ht="14.25" customHeight="1">
      <c r="A4" s="30"/>
      <c r="B4" s="182"/>
      <c r="C4" s="183"/>
      <c r="D4" s="183"/>
      <c r="E4" s="183"/>
      <c r="F4" s="183"/>
      <c r="G4" s="183"/>
      <c r="H4" s="183"/>
      <c r="I4" s="184"/>
      <c r="J4" s="30"/>
      <c r="K4" s="30"/>
      <c r="L4" s="30"/>
      <c r="M4" s="30"/>
      <c r="N4" s="30"/>
      <c r="O4" s="30"/>
      <c r="P4" s="30"/>
      <c r="Q4" s="30"/>
      <c r="R4" s="213" t="s">
        <v>8</v>
      </c>
      <c r="S4" s="214"/>
      <c r="T4" s="214"/>
      <c r="U4" s="215"/>
      <c r="V4" s="216"/>
      <c r="W4" s="216"/>
      <c r="X4" s="216"/>
      <c r="Y4" s="216"/>
      <c r="Z4" s="216"/>
      <c r="AA4" s="216"/>
      <c r="AB4" s="216"/>
      <c r="AC4" s="216"/>
      <c r="AD4" s="216"/>
      <c r="AE4" s="217"/>
      <c r="AF4" s="30"/>
      <c r="AH4" s="26"/>
      <c r="AI4" s="26"/>
    </row>
    <row r="5" spans="1:35" ht="14.25" customHeight="1">
      <c r="A5" s="30"/>
      <c r="B5" s="182"/>
      <c r="C5" s="183"/>
      <c r="D5" s="183"/>
      <c r="E5" s="183"/>
      <c r="F5" s="183"/>
      <c r="G5" s="183"/>
      <c r="H5" s="183"/>
      <c r="I5" s="184"/>
      <c r="J5" s="30"/>
      <c r="K5" s="30"/>
      <c r="L5" s="30"/>
      <c r="M5" s="30"/>
      <c r="N5" s="30"/>
      <c r="O5" s="30"/>
      <c r="P5" s="30"/>
      <c r="Q5" s="30"/>
      <c r="R5" s="218" t="s">
        <v>22</v>
      </c>
      <c r="S5" s="219"/>
      <c r="T5" s="219"/>
      <c r="U5" s="220"/>
      <c r="V5" s="221"/>
      <c r="W5" s="222"/>
      <c r="X5" s="222"/>
      <c r="Y5" s="222"/>
      <c r="Z5" s="222"/>
      <c r="AA5" s="222"/>
      <c r="AB5" s="222"/>
      <c r="AC5" s="222"/>
      <c r="AD5" s="222"/>
      <c r="AE5" s="223"/>
      <c r="AF5" s="30"/>
      <c r="AH5" s="26"/>
      <c r="AI5" s="26"/>
    </row>
    <row r="6" spans="1:35" ht="14.25" customHeight="1">
      <c r="A6" s="30"/>
      <c r="B6" s="182"/>
      <c r="C6" s="183"/>
      <c r="D6" s="183"/>
      <c r="E6" s="183"/>
      <c r="F6" s="183"/>
      <c r="G6" s="183"/>
      <c r="H6" s="183"/>
      <c r="I6" s="184"/>
      <c r="J6" s="30"/>
      <c r="K6" s="30"/>
      <c r="L6" s="30"/>
      <c r="M6" s="30"/>
      <c r="N6" s="30"/>
      <c r="O6" s="30"/>
      <c r="P6" s="30"/>
      <c r="Q6" s="30"/>
      <c r="R6" s="198"/>
      <c r="S6" s="199"/>
      <c r="T6" s="199"/>
      <c r="U6" s="200"/>
      <c r="V6" s="224"/>
      <c r="W6" s="225"/>
      <c r="X6" s="225"/>
      <c r="Y6" s="225"/>
      <c r="Z6" s="225"/>
      <c r="AA6" s="225"/>
      <c r="AB6" s="225"/>
      <c r="AC6" s="225"/>
      <c r="AD6" s="225"/>
      <c r="AE6" s="226"/>
      <c r="AF6" s="30"/>
      <c r="AH6" s="26"/>
      <c r="AI6" s="26"/>
    </row>
    <row r="7" spans="1:35" ht="14.25" customHeight="1" thickBot="1">
      <c r="A7" s="30"/>
      <c r="B7" s="185"/>
      <c r="C7" s="186"/>
      <c r="D7" s="186"/>
      <c r="E7" s="186"/>
      <c r="F7" s="186"/>
      <c r="G7" s="186"/>
      <c r="H7" s="186"/>
      <c r="I7" s="187"/>
      <c r="J7" s="30"/>
      <c r="K7" s="30"/>
      <c r="L7" s="30"/>
      <c r="M7" s="30"/>
      <c r="N7" s="30"/>
      <c r="O7" s="30"/>
      <c r="P7" s="30"/>
      <c r="Q7" s="30"/>
      <c r="R7" s="204" t="s">
        <v>65</v>
      </c>
      <c r="S7" s="205"/>
      <c r="T7" s="205"/>
      <c r="U7" s="206"/>
      <c r="V7" s="207"/>
      <c r="W7" s="207"/>
      <c r="X7" s="207"/>
      <c r="Y7" s="207"/>
      <c r="Z7" s="207"/>
      <c r="AA7" s="207"/>
      <c r="AB7" s="207"/>
      <c r="AC7" s="207"/>
      <c r="AD7" s="207"/>
      <c r="AE7" s="208"/>
      <c r="AF7" s="30"/>
      <c r="AH7" s="26"/>
      <c r="AI7" s="26"/>
    </row>
    <row r="8" spans="1:35" ht="3" customHeight="1">
      <c r="A8" s="30"/>
      <c r="B8" s="30"/>
      <c r="C8" s="30"/>
      <c r="D8" s="30"/>
      <c r="E8" s="30"/>
      <c r="F8" s="30"/>
      <c r="G8" s="30"/>
      <c r="H8" s="30"/>
      <c r="I8" s="30"/>
      <c r="J8" s="30"/>
      <c r="K8" s="30"/>
      <c r="L8" s="30"/>
      <c r="M8" s="30"/>
      <c r="N8" s="30"/>
      <c r="O8" s="30"/>
      <c r="P8" s="30"/>
      <c r="Q8" s="30"/>
      <c r="R8" s="29"/>
      <c r="S8" s="29"/>
      <c r="T8" s="29"/>
      <c r="U8" s="29"/>
      <c r="V8" s="29"/>
      <c r="W8" s="29"/>
      <c r="X8" s="29"/>
      <c r="Y8" s="29"/>
      <c r="Z8" s="29"/>
      <c r="AA8" s="29"/>
      <c r="AB8" s="29"/>
      <c r="AC8" s="29"/>
      <c r="AD8" s="29"/>
      <c r="AE8" s="29"/>
      <c r="AF8" s="30"/>
    </row>
    <row r="9" spans="1:35" ht="6.7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row>
    <row r="10" spans="1:35" ht="45" customHeight="1">
      <c r="A10" s="197" t="s">
        <v>105</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row>
    <row r="11" spans="1:35" ht="21.75" customHeight="1">
      <c r="A11" s="2"/>
      <c r="B11" s="3" t="s">
        <v>26</v>
      </c>
      <c r="C11" s="4"/>
      <c r="D11" s="4"/>
      <c r="E11" s="4"/>
      <c r="F11" s="4"/>
      <c r="G11" s="4"/>
      <c r="H11" s="4"/>
      <c r="I11" s="4"/>
      <c r="J11" s="5"/>
      <c r="K11" s="5"/>
      <c r="L11" s="5"/>
      <c r="M11" s="5"/>
      <c r="N11" s="5"/>
      <c r="O11" s="5"/>
      <c r="P11" s="5"/>
      <c r="Q11" s="5"/>
      <c r="R11" s="5"/>
      <c r="S11" s="5"/>
      <c r="T11" s="5"/>
      <c r="U11" s="5"/>
      <c r="V11" s="5"/>
      <c r="W11" s="5"/>
      <c r="X11" s="5"/>
      <c r="Y11" s="5"/>
      <c r="Z11" s="5"/>
      <c r="AA11" s="5"/>
      <c r="AB11" s="5"/>
      <c r="AC11" s="5"/>
      <c r="AD11" s="5"/>
      <c r="AE11" s="5"/>
      <c r="AF11" s="30"/>
    </row>
    <row r="12" spans="1:35" ht="10.5" customHeight="1">
      <c r="A12" s="30"/>
      <c r="B12" s="30"/>
      <c r="C12" s="30"/>
      <c r="D12" s="30"/>
      <c r="E12" s="30"/>
      <c r="F12" s="30"/>
      <c r="G12" s="30"/>
      <c r="H12" s="74"/>
      <c r="I12" s="75"/>
      <c r="J12" s="75"/>
      <c r="K12" s="75"/>
      <c r="L12" s="75"/>
      <c r="M12" s="76"/>
      <c r="N12" s="76"/>
      <c r="O12" s="76"/>
      <c r="P12" s="76"/>
      <c r="Q12" s="76"/>
      <c r="R12" s="76"/>
      <c r="S12" s="76"/>
      <c r="T12" s="76"/>
      <c r="U12" s="76"/>
      <c r="V12" s="76"/>
      <c r="W12" s="76"/>
      <c r="X12" s="76"/>
      <c r="Y12" s="76"/>
      <c r="Z12" s="76"/>
      <c r="AA12" s="76"/>
      <c r="AB12" s="76"/>
      <c r="AC12" s="76"/>
      <c r="AD12" s="76"/>
      <c r="AE12" s="30"/>
      <c r="AF12" s="30"/>
    </row>
    <row r="13" spans="1:35" ht="33" customHeight="1">
      <c r="A13" s="2"/>
      <c r="B13" s="3"/>
      <c r="C13" s="191" t="s">
        <v>67</v>
      </c>
      <c r="D13" s="192"/>
      <c r="E13" s="192"/>
      <c r="F13" s="192"/>
      <c r="G13" s="192"/>
      <c r="H13" s="192"/>
      <c r="I13" s="192"/>
      <c r="J13" s="192"/>
      <c r="K13" s="192"/>
      <c r="L13" s="192"/>
      <c r="M13" s="192"/>
      <c r="N13" s="192"/>
      <c r="O13" s="192"/>
      <c r="P13" s="192"/>
      <c r="Q13" s="192"/>
      <c r="R13" s="192"/>
      <c r="S13" s="192"/>
      <c r="T13" s="192"/>
      <c r="U13" s="192"/>
      <c r="V13" s="192"/>
      <c r="W13" s="193"/>
      <c r="X13" s="194"/>
      <c r="Y13" s="195"/>
      <c r="Z13" s="195"/>
      <c r="AA13" s="195"/>
      <c r="AB13" s="195"/>
      <c r="AC13" s="195"/>
      <c r="AD13" s="195"/>
      <c r="AE13" s="196"/>
      <c r="AF13" s="29"/>
    </row>
    <row r="14" spans="1:35" ht="21.75" customHeight="1">
      <c r="A14" s="2"/>
      <c r="B14" s="3"/>
      <c r="C14" s="4"/>
      <c r="D14" s="4"/>
      <c r="E14" s="4"/>
      <c r="F14" s="4"/>
      <c r="G14" s="4"/>
      <c r="H14" s="4"/>
      <c r="I14" s="4"/>
      <c r="J14" s="5"/>
      <c r="K14" s="5"/>
      <c r="L14" s="5"/>
      <c r="M14" s="5"/>
      <c r="N14" s="5"/>
      <c r="O14" s="5"/>
      <c r="P14" s="5"/>
      <c r="Q14" s="5"/>
      <c r="R14" s="5"/>
      <c r="S14" s="5"/>
      <c r="T14" s="5"/>
      <c r="U14" s="5"/>
      <c r="V14" s="5"/>
      <c r="W14" s="5"/>
      <c r="X14" s="5"/>
      <c r="Y14" s="5"/>
      <c r="Z14" s="5"/>
      <c r="AA14" s="5"/>
      <c r="AB14" s="5"/>
      <c r="AC14" s="5"/>
      <c r="AD14" s="5"/>
      <c r="AE14" s="5"/>
      <c r="AF14" s="30"/>
    </row>
    <row r="15" spans="1:35" ht="28.5" customHeight="1">
      <c r="A15" s="30"/>
      <c r="B15" s="75"/>
      <c r="C15" s="228" t="s">
        <v>11</v>
      </c>
      <c r="D15" s="229"/>
      <c r="E15" s="229"/>
      <c r="F15" s="229"/>
      <c r="G15" s="229"/>
      <c r="H15" s="230"/>
      <c r="I15" s="230"/>
      <c r="J15" s="230"/>
      <c r="K15" s="230"/>
      <c r="L15" s="230"/>
      <c r="M15" s="231" t="s">
        <v>27</v>
      </c>
      <c r="N15" s="231"/>
      <c r="O15" s="231"/>
      <c r="P15" s="231"/>
      <c r="Q15" s="231"/>
      <c r="R15" s="231"/>
      <c r="S15" s="231"/>
      <c r="T15" s="232"/>
      <c r="U15" s="232"/>
      <c r="V15" s="232"/>
      <c r="W15" s="233" t="s">
        <v>20</v>
      </c>
      <c r="X15" s="234"/>
      <c r="Y15" s="30"/>
      <c r="Z15" s="30"/>
      <c r="AA15" s="30"/>
      <c r="AB15" s="30"/>
      <c r="AC15" s="30"/>
      <c r="AD15" s="30"/>
      <c r="AE15" s="30"/>
      <c r="AF15" s="30"/>
    </row>
    <row r="16" spans="1:35" s="26" customFormat="1" ht="8.25" customHeight="1" thickBot="1">
      <c r="A16" s="30"/>
      <c r="B16" s="75"/>
      <c r="C16" s="80"/>
      <c r="D16" s="80"/>
      <c r="E16" s="80"/>
      <c r="F16" s="80"/>
      <c r="G16" s="80"/>
      <c r="H16" s="81"/>
      <c r="I16" s="81"/>
      <c r="J16" s="81"/>
      <c r="K16" s="81"/>
      <c r="L16" s="81"/>
      <c r="M16" s="82"/>
      <c r="N16" s="82"/>
      <c r="O16" s="82"/>
      <c r="P16" s="82"/>
      <c r="Q16" s="82"/>
      <c r="R16" s="83"/>
      <c r="S16" s="83"/>
      <c r="T16" s="83"/>
      <c r="U16" s="83"/>
      <c r="V16" s="83"/>
      <c r="W16" s="83"/>
      <c r="X16" s="30"/>
      <c r="Y16" s="30"/>
      <c r="Z16" s="30"/>
      <c r="AA16" s="77"/>
      <c r="AB16" s="37"/>
      <c r="AC16" s="78"/>
      <c r="AD16" s="78"/>
      <c r="AE16" s="79"/>
      <c r="AF16" s="30"/>
    </row>
    <row r="17" spans="1:32" ht="27.75" customHeight="1" thickTop="1" thickBot="1">
      <c r="A17" s="30"/>
      <c r="B17" s="30"/>
      <c r="C17" s="31" t="s">
        <v>16</v>
      </c>
      <c r="D17" s="32"/>
      <c r="E17" s="32"/>
      <c r="F17" s="32"/>
      <c r="G17" s="33"/>
      <c r="H17" s="235" t="s">
        <v>36</v>
      </c>
      <c r="I17" s="236"/>
      <c r="J17" s="236"/>
      <c r="K17" s="236"/>
      <c r="L17" s="236"/>
      <c r="M17" s="237"/>
      <c r="N17" s="237"/>
      <c r="O17" s="237"/>
      <c r="P17" s="34" t="s">
        <v>15</v>
      </c>
      <c r="Q17" s="235" t="s">
        <v>37</v>
      </c>
      <c r="R17" s="236"/>
      <c r="S17" s="236"/>
      <c r="T17" s="236"/>
      <c r="U17" s="236"/>
      <c r="V17" s="237"/>
      <c r="W17" s="237"/>
      <c r="X17" s="237"/>
      <c r="Y17" s="34" t="s">
        <v>15</v>
      </c>
      <c r="Z17" s="30"/>
      <c r="AA17" s="30"/>
      <c r="AB17" s="35" t="s">
        <v>38</v>
      </c>
      <c r="AC17" s="227">
        <v>1.6</v>
      </c>
      <c r="AD17" s="227"/>
      <c r="AE17" s="36" t="s">
        <v>15</v>
      </c>
      <c r="AF17" s="29"/>
    </row>
    <row r="18" spans="1:32" ht="11.25" customHeight="1" thickTop="1">
      <c r="A18" s="30"/>
      <c r="B18" s="30"/>
      <c r="C18" s="84"/>
      <c r="D18" s="84"/>
      <c r="E18" s="84"/>
      <c r="F18" s="84"/>
      <c r="G18" s="84"/>
      <c r="H18" s="84"/>
      <c r="I18" s="84"/>
      <c r="J18" s="37"/>
      <c r="K18" s="37"/>
      <c r="L18" s="37"/>
      <c r="M18" s="38"/>
      <c r="N18" s="38"/>
      <c r="O18" s="76"/>
      <c r="P18" s="76"/>
      <c r="Q18" s="76"/>
      <c r="R18" s="30"/>
      <c r="S18" s="30"/>
      <c r="T18" s="30"/>
      <c r="U18" s="30"/>
      <c r="V18" s="30"/>
      <c r="W18" s="30"/>
      <c r="X18" s="30"/>
      <c r="Y18" s="30"/>
      <c r="Z18" s="30"/>
      <c r="AA18" s="30"/>
      <c r="AB18" s="30"/>
      <c r="AC18" s="30"/>
      <c r="AD18" s="30"/>
      <c r="AE18" s="30"/>
      <c r="AF18" s="30"/>
    </row>
    <row r="19" spans="1:32" ht="27.75" customHeight="1">
      <c r="A19" s="30"/>
      <c r="B19" s="30"/>
      <c r="C19" s="84"/>
      <c r="D19" s="85" t="s">
        <v>39</v>
      </c>
      <c r="E19" s="84"/>
      <c r="F19" s="84"/>
      <c r="G19" s="84"/>
      <c r="H19" s="84"/>
      <c r="I19" s="84"/>
      <c r="J19" s="37"/>
      <c r="K19" s="37"/>
      <c r="L19" s="37"/>
      <c r="M19" s="38"/>
      <c r="N19" s="38"/>
      <c r="O19" s="76"/>
      <c r="P19" s="76"/>
      <c r="Q19" s="76"/>
      <c r="R19" s="30"/>
      <c r="S19" s="30"/>
      <c r="T19" s="30"/>
      <c r="U19" s="30"/>
      <c r="V19" s="30"/>
      <c r="W19" s="30"/>
      <c r="X19" s="30"/>
      <c r="Y19" s="30"/>
      <c r="Z19" s="30"/>
      <c r="AA19" s="30"/>
      <c r="AB19" s="30"/>
      <c r="AC19" s="30"/>
      <c r="AD19" s="30"/>
      <c r="AE19" s="30"/>
      <c r="AF19" s="30"/>
    </row>
    <row r="20" spans="1:32" ht="27.75" customHeight="1" thickBot="1">
      <c r="A20" s="30"/>
      <c r="B20" s="30"/>
      <c r="C20" s="84"/>
      <c r="D20" s="85"/>
      <c r="E20" s="84"/>
      <c r="F20" s="84"/>
      <c r="G20" s="86"/>
      <c r="H20" s="238" t="s">
        <v>36</v>
      </c>
      <c r="I20" s="238"/>
      <c r="J20" s="238"/>
      <c r="K20" s="238"/>
      <c r="L20" s="238"/>
      <c r="M20" s="239" t="str">
        <f>IF(T28="○",M17,"")</f>
        <v/>
      </c>
      <c r="N20" s="239"/>
      <c r="O20" s="239"/>
      <c r="P20" s="39" t="s">
        <v>15</v>
      </c>
      <c r="Q20" s="92"/>
      <c r="R20" s="93" t="s">
        <v>33</v>
      </c>
      <c r="S20" s="240">
        <v>5</v>
      </c>
      <c r="T20" s="240"/>
      <c r="U20" s="238" t="s">
        <v>40</v>
      </c>
      <c r="V20" s="238"/>
      <c r="W20" s="241" t="str">
        <f>IF(T28="○",ROUNDDOWN(M20/5,1),"")</f>
        <v/>
      </c>
      <c r="X20" s="241"/>
      <c r="Y20" s="241"/>
      <c r="Z20" s="40" t="s">
        <v>15</v>
      </c>
      <c r="AA20" s="30"/>
      <c r="AB20" s="30"/>
      <c r="AC20" s="30"/>
      <c r="AD20" s="30"/>
      <c r="AE20" s="30"/>
      <c r="AF20" s="30"/>
    </row>
    <row r="21" spans="1:32" ht="27.75" customHeight="1" thickTop="1" thickBot="1">
      <c r="A21" s="30"/>
      <c r="B21" s="30"/>
      <c r="C21" s="84"/>
      <c r="D21" s="85"/>
      <c r="E21" s="84"/>
      <c r="F21" s="84"/>
      <c r="G21" s="86"/>
      <c r="H21" s="242" t="s">
        <v>37</v>
      </c>
      <c r="I21" s="242"/>
      <c r="J21" s="242"/>
      <c r="K21" s="242"/>
      <c r="L21" s="242"/>
      <c r="M21" s="243" t="str">
        <f>IF(T28="○",V17,"")</f>
        <v/>
      </c>
      <c r="N21" s="243"/>
      <c r="O21" s="243"/>
      <c r="P21" s="41" t="s">
        <v>15</v>
      </c>
      <c r="Q21" s="94"/>
      <c r="R21" s="95" t="s">
        <v>33</v>
      </c>
      <c r="S21" s="244">
        <v>2</v>
      </c>
      <c r="T21" s="244"/>
      <c r="U21" s="245" t="s">
        <v>41</v>
      </c>
      <c r="V21" s="245"/>
      <c r="W21" s="246" t="str">
        <f>IF(T28="○",ROUNDDOWN(M21/2,1),"")</f>
        <v/>
      </c>
      <c r="X21" s="246"/>
      <c r="Y21" s="246"/>
      <c r="Z21" s="42" t="s">
        <v>15</v>
      </c>
      <c r="AA21" s="43" t="s">
        <v>42</v>
      </c>
      <c r="AB21" s="35" t="s">
        <v>43</v>
      </c>
      <c r="AC21" s="227">
        <f>IF(T28="○",ROUND(W20+W21,0),0)</f>
        <v>0</v>
      </c>
      <c r="AD21" s="227"/>
      <c r="AE21" s="36" t="s">
        <v>15</v>
      </c>
      <c r="AF21" s="29"/>
    </row>
    <row r="22" spans="1:32" ht="27.75" customHeight="1" thickTop="1">
      <c r="A22" s="30"/>
      <c r="B22" s="30"/>
      <c r="C22" s="84"/>
      <c r="D22" s="85"/>
      <c r="E22" s="84"/>
      <c r="F22" s="84"/>
      <c r="G22" s="84"/>
      <c r="H22" s="84"/>
      <c r="I22" s="84"/>
      <c r="J22" s="37"/>
      <c r="K22" s="37"/>
      <c r="L22" s="37"/>
      <c r="M22" s="38"/>
      <c r="N22" s="38"/>
      <c r="O22" s="76"/>
      <c r="P22" s="76"/>
      <c r="Q22" s="76"/>
      <c r="R22" s="89"/>
      <c r="S22" s="30"/>
      <c r="T22" s="30"/>
      <c r="U22" s="30"/>
      <c r="V22" s="30"/>
      <c r="W22" s="30"/>
      <c r="X22" s="30"/>
      <c r="Y22" s="30"/>
      <c r="Z22" s="30"/>
      <c r="AA22" s="30"/>
      <c r="AB22" s="30"/>
      <c r="AC22" s="30"/>
      <c r="AD22" s="30"/>
      <c r="AE22" s="30"/>
      <c r="AF22" s="30"/>
    </row>
    <row r="23" spans="1:32" ht="27.75" customHeight="1" thickBot="1">
      <c r="A23" s="30"/>
      <c r="B23" s="30"/>
      <c r="C23" s="84"/>
      <c r="D23" s="85" t="s">
        <v>44</v>
      </c>
      <c r="E23" s="84"/>
      <c r="F23" s="84"/>
      <c r="G23" s="84"/>
      <c r="H23" s="84"/>
      <c r="I23" s="84"/>
      <c r="J23" s="37"/>
      <c r="K23" s="37"/>
      <c r="L23" s="37"/>
      <c r="M23" s="38"/>
      <c r="N23" s="38"/>
      <c r="O23" s="76"/>
      <c r="P23" s="76"/>
      <c r="Q23" s="76"/>
      <c r="R23" s="87"/>
      <c r="S23" s="30"/>
      <c r="T23" s="30"/>
      <c r="U23" s="30"/>
      <c r="V23" s="30"/>
      <c r="W23" s="30"/>
      <c r="X23" s="30"/>
      <c r="Y23" s="30"/>
      <c r="Z23" s="30"/>
      <c r="AA23" s="30"/>
      <c r="AB23" s="30"/>
      <c r="AC23" s="30"/>
      <c r="AD23" s="30"/>
      <c r="AE23" s="30"/>
      <c r="AF23" s="30"/>
    </row>
    <row r="24" spans="1:32" ht="27.75" customHeight="1" thickTop="1" thickBot="1">
      <c r="A24" s="30"/>
      <c r="B24" s="30"/>
      <c r="C24" s="84"/>
      <c r="D24" s="85"/>
      <c r="E24" s="84"/>
      <c r="F24" s="84"/>
      <c r="G24" s="86"/>
      <c r="H24" s="236" t="s">
        <v>36</v>
      </c>
      <c r="I24" s="236"/>
      <c r="J24" s="236"/>
      <c r="K24" s="236"/>
      <c r="L24" s="236"/>
      <c r="M24" s="247">
        <f>IF(T28="○","",M17+V17)</f>
        <v>0</v>
      </c>
      <c r="N24" s="247"/>
      <c r="O24" s="247"/>
      <c r="P24" s="44" t="s">
        <v>15</v>
      </c>
      <c r="Q24" s="96"/>
      <c r="R24" s="97" t="s">
        <v>45</v>
      </c>
      <c r="S24" s="248">
        <f>IF(T29="○",5,3)</f>
        <v>3</v>
      </c>
      <c r="T24" s="248"/>
      <c r="U24" s="236" t="s">
        <v>40</v>
      </c>
      <c r="V24" s="236"/>
      <c r="W24" s="249">
        <f>IF(T28="○","",ROUND(M24/S24,0))</f>
        <v>0</v>
      </c>
      <c r="X24" s="249"/>
      <c r="Y24" s="249"/>
      <c r="Z24" s="45" t="s">
        <v>15</v>
      </c>
      <c r="AA24" s="43" t="s">
        <v>42</v>
      </c>
      <c r="AB24" s="35" t="s">
        <v>46</v>
      </c>
      <c r="AC24" s="227">
        <f>IF(T28="○",0,W24)</f>
        <v>0</v>
      </c>
      <c r="AD24" s="227"/>
      <c r="AE24" s="46" t="s">
        <v>15</v>
      </c>
      <c r="AF24" s="29"/>
    </row>
    <row r="25" spans="1:32" ht="23.25" customHeight="1" thickTop="1">
      <c r="A25" s="30"/>
      <c r="B25" s="30"/>
      <c r="C25" s="30"/>
      <c r="D25" s="30"/>
      <c r="E25" s="30"/>
      <c r="F25" s="30"/>
      <c r="G25" s="30"/>
      <c r="H25" s="74"/>
      <c r="I25" s="75"/>
      <c r="J25" s="75"/>
      <c r="K25" s="75"/>
      <c r="L25" s="75"/>
      <c r="M25" s="76"/>
      <c r="N25" s="76"/>
      <c r="O25" s="76"/>
      <c r="P25" s="76"/>
      <c r="Q25" s="90"/>
      <c r="R25" s="90"/>
      <c r="S25" s="90"/>
      <c r="T25" s="90"/>
      <c r="U25" s="90"/>
      <c r="V25" s="90"/>
      <c r="W25" s="90"/>
      <c r="X25" s="90"/>
      <c r="Y25" s="90"/>
      <c r="Z25" s="90"/>
      <c r="AA25" s="90"/>
      <c r="AB25" s="76"/>
      <c r="AC25" s="76"/>
      <c r="AD25" s="76"/>
      <c r="AE25" s="30"/>
      <c r="AF25" s="30"/>
    </row>
    <row r="26" spans="1:32" ht="129" customHeight="1">
      <c r="A26" s="30"/>
      <c r="B26" s="30"/>
      <c r="C26" s="30"/>
      <c r="D26" s="30"/>
      <c r="E26" s="82"/>
      <c r="F26" s="82"/>
      <c r="G26" s="82"/>
      <c r="H26" s="250" t="s">
        <v>78</v>
      </c>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30"/>
    </row>
    <row r="27" spans="1:32" ht="14.25" customHeight="1">
      <c r="A27" s="30"/>
      <c r="B27" s="30"/>
      <c r="C27" s="30"/>
      <c r="D27" s="30"/>
      <c r="E27" s="30"/>
      <c r="F27" s="87"/>
      <c r="G27" s="30"/>
      <c r="H27" s="30"/>
      <c r="I27" s="30"/>
      <c r="J27" s="251"/>
      <c r="K27" s="251"/>
      <c r="L27" s="251"/>
      <c r="M27" s="251"/>
      <c r="N27" s="251"/>
      <c r="O27" s="30"/>
      <c r="P27" s="30"/>
      <c r="Q27" s="30"/>
      <c r="R27" s="30"/>
      <c r="S27" s="30"/>
      <c r="T27" s="30"/>
      <c r="U27" s="30"/>
      <c r="V27" s="30"/>
      <c r="W27" s="30"/>
      <c r="X27" s="30"/>
      <c r="Y27" s="30"/>
      <c r="Z27" s="30"/>
      <c r="AA27" s="30"/>
      <c r="AB27" s="30"/>
      <c r="AC27" s="30"/>
      <c r="AD27" s="30"/>
      <c r="AE27" s="30"/>
      <c r="AF27" s="30"/>
    </row>
    <row r="28" spans="1:32" ht="27.75" customHeight="1">
      <c r="A28" s="30"/>
      <c r="B28" s="30"/>
      <c r="C28" s="252" t="s">
        <v>28</v>
      </c>
      <c r="D28" s="253"/>
      <c r="E28" s="253"/>
      <c r="F28" s="253"/>
      <c r="G28" s="254"/>
      <c r="H28" s="258" t="s">
        <v>60</v>
      </c>
      <c r="I28" s="259"/>
      <c r="J28" s="259"/>
      <c r="K28" s="259"/>
      <c r="L28" s="259"/>
      <c r="M28" s="259"/>
      <c r="N28" s="259"/>
      <c r="O28" s="259"/>
      <c r="P28" s="259"/>
      <c r="Q28" s="259"/>
      <c r="R28" s="259"/>
      <c r="S28" s="47"/>
      <c r="T28" s="260"/>
      <c r="U28" s="261"/>
      <c r="V28" s="30"/>
      <c r="W28" s="30"/>
      <c r="X28" s="30"/>
      <c r="Y28" s="30"/>
      <c r="Z28" s="30"/>
      <c r="AA28" s="30"/>
      <c r="AB28" s="30"/>
      <c r="AC28" s="30"/>
      <c r="AD28" s="30"/>
      <c r="AE28" s="30"/>
      <c r="AF28" s="30"/>
    </row>
    <row r="29" spans="1:32" ht="27.75" customHeight="1" thickBot="1">
      <c r="A29" s="30"/>
      <c r="B29" s="30"/>
      <c r="C29" s="255"/>
      <c r="D29" s="256"/>
      <c r="E29" s="256"/>
      <c r="F29" s="256"/>
      <c r="G29" s="257"/>
      <c r="H29" s="262" t="s">
        <v>47</v>
      </c>
      <c r="I29" s="263"/>
      <c r="J29" s="263"/>
      <c r="K29" s="263"/>
      <c r="L29" s="263"/>
      <c r="M29" s="263"/>
      <c r="N29" s="263"/>
      <c r="O29" s="263"/>
      <c r="P29" s="263"/>
      <c r="Q29" s="263"/>
      <c r="R29" s="263"/>
      <c r="S29" s="48"/>
      <c r="T29" s="264"/>
      <c r="U29" s="265"/>
      <c r="V29" s="30"/>
      <c r="W29" s="30"/>
      <c r="X29" s="30"/>
      <c r="Y29" s="30"/>
      <c r="Z29" s="30"/>
      <c r="AA29" s="30"/>
      <c r="AB29" s="30"/>
      <c r="AC29" s="30"/>
      <c r="AD29" s="30"/>
      <c r="AE29" s="30"/>
      <c r="AF29" s="30"/>
    </row>
    <row r="30" spans="1:32" ht="27.75" customHeight="1" thickTop="1" thickBot="1">
      <c r="A30" s="30"/>
      <c r="B30" s="30"/>
      <c r="C30" s="255"/>
      <c r="D30" s="256"/>
      <c r="E30" s="256"/>
      <c r="F30" s="256"/>
      <c r="G30" s="257"/>
      <c r="H30" s="266" t="s">
        <v>75</v>
      </c>
      <c r="I30" s="267"/>
      <c r="J30" s="267"/>
      <c r="K30" s="267"/>
      <c r="L30" s="267"/>
      <c r="M30" s="267"/>
      <c r="N30" s="267"/>
      <c r="O30" s="267"/>
      <c r="P30" s="267"/>
      <c r="Q30" s="267"/>
      <c r="R30" s="267"/>
      <c r="S30" s="49"/>
      <c r="T30" s="268"/>
      <c r="U30" s="269"/>
      <c r="V30" s="29" t="s">
        <v>48</v>
      </c>
      <c r="W30" s="29"/>
      <c r="X30" s="30"/>
      <c r="Y30" s="30"/>
      <c r="Z30" s="30"/>
      <c r="AA30" s="77" t="s">
        <v>49</v>
      </c>
      <c r="AB30" s="35" t="s">
        <v>50</v>
      </c>
      <c r="AC30" s="227">
        <f>IF(T30="○",0.4,0)</f>
        <v>0</v>
      </c>
      <c r="AD30" s="227"/>
      <c r="AE30" s="46" t="s">
        <v>15</v>
      </c>
      <c r="AF30" s="30"/>
    </row>
    <row r="31" spans="1:32" ht="27.75" customHeight="1" thickTop="1" thickBot="1">
      <c r="A31" s="30"/>
      <c r="B31" s="30"/>
      <c r="C31" s="255"/>
      <c r="D31" s="256"/>
      <c r="E31" s="256"/>
      <c r="F31" s="256"/>
      <c r="G31" s="257"/>
      <c r="H31" s="274" t="s">
        <v>72</v>
      </c>
      <c r="I31" s="275"/>
      <c r="J31" s="275"/>
      <c r="K31" s="275"/>
      <c r="L31" s="275"/>
      <c r="M31" s="275"/>
      <c r="N31" s="275"/>
      <c r="O31" s="275"/>
      <c r="P31" s="275"/>
      <c r="Q31" s="275"/>
      <c r="R31" s="275"/>
      <c r="S31" s="49"/>
      <c r="T31" s="268"/>
      <c r="U31" s="269"/>
      <c r="V31" s="30" t="s">
        <v>77</v>
      </c>
      <c r="W31" s="29"/>
      <c r="X31" s="30"/>
      <c r="Y31" s="30"/>
      <c r="Z31" s="30"/>
      <c r="AA31" s="77" t="s">
        <v>49</v>
      </c>
      <c r="AB31" s="35" t="s">
        <v>53</v>
      </c>
      <c r="AC31" s="227">
        <f>IF(T31="○",0.6,0)</f>
        <v>0</v>
      </c>
      <c r="AD31" s="227"/>
      <c r="AE31" s="46" t="s">
        <v>15</v>
      </c>
      <c r="AF31" s="30"/>
    </row>
    <row r="32" spans="1:32" ht="40.5" customHeight="1" thickTop="1" thickBot="1">
      <c r="A32" s="30"/>
      <c r="B32" s="30"/>
      <c r="C32" s="255"/>
      <c r="D32" s="256"/>
      <c r="E32" s="256"/>
      <c r="F32" s="256"/>
      <c r="G32" s="257"/>
      <c r="H32" s="270" t="s">
        <v>51</v>
      </c>
      <c r="I32" s="271"/>
      <c r="J32" s="271"/>
      <c r="K32" s="271"/>
      <c r="L32" s="271"/>
      <c r="M32" s="271"/>
      <c r="N32" s="271"/>
      <c r="O32" s="271"/>
      <c r="P32" s="271"/>
      <c r="Q32" s="271"/>
      <c r="R32" s="271"/>
      <c r="S32" s="50"/>
      <c r="T32" s="272"/>
      <c r="U32" s="273"/>
      <c r="V32" s="29" t="s">
        <v>52</v>
      </c>
      <c r="W32" s="29"/>
      <c r="X32" s="30"/>
      <c r="Y32" s="30"/>
      <c r="Z32" s="30"/>
      <c r="AA32" s="77" t="s">
        <v>49</v>
      </c>
      <c r="AB32" s="35" t="s">
        <v>103</v>
      </c>
      <c r="AC32" s="227">
        <f>IF(T32="○",-1,0)</f>
        <v>0</v>
      </c>
      <c r="AD32" s="227"/>
      <c r="AE32" s="46" t="s">
        <v>15</v>
      </c>
      <c r="AF32" s="30"/>
    </row>
    <row r="33" spans="1:32" ht="28.5" customHeight="1" thickTop="1" thickBot="1">
      <c r="A33" s="30"/>
      <c r="B33" s="30"/>
      <c r="C33" s="88"/>
      <c r="D33" s="88"/>
      <c r="E33" s="88"/>
      <c r="F33" s="88"/>
      <c r="G33" s="88"/>
      <c r="H33" s="88"/>
      <c r="I33" s="88"/>
      <c r="J33" s="88"/>
      <c r="K33" s="88"/>
      <c r="L33" s="88"/>
      <c r="M33" s="88"/>
      <c r="N33" s="88"/>
      <c r="O33" s="88"/>
      <c r="P33" s="88"/>
      <c r="Q33" s="88"/>
      <c r="R33" s="88"/>
      <c r="S33" s="88"/>
      <c r="T33" s="88"/>
      <c r="U33" s="88"/>
      <c r="V33" s="30"/>
      <c r="W33" s="30"/>
      <c r="X33" s="30"/>
      <c r="Y33" s="30"/>
      <c r="Z33" s="30"/>
      <c r="AA33" s="30"/>
      <c r="AB33" s="30"/>
      <c r="AC33" s="30"/>
      <c r="AD33" s="30"/>
      <c r="AE33" s="30"/>
      <c r="AF33" s="30"/>
    </row>
    <row r="34" spans="1:32" ht="35.25" customHeight="1" thickTop="1" thickBot="1">
      <c r="A34" s="30"/>
      <c r="B34" s="30"/>
      <c r="C34" s="298" t="s">
        <v>104</v>
      </c>
      <c r="D34" s="299"/>
      <c r="E34" s="299"/>
      <c r="F34" s="299"/>
      <c r="G34" s="299"/>
      <c r="H34" s="299"/>
      <c r="I34" s="299"/>
      <c r="J34" s="299"/>
      <c r="K34" s="299"/>
      <c r="L34" s="299"/>
      <c r="M34" s="299"/>
      <c r="N34" s="299"/>
      <c r="O34" s="299"/>
      <c r="P34" s="299"/>
      <c r="Q34" s="299"/>
      <c r="R34" s="299"/>
      <c r="S34" s="299"/>
      <c r="T34" s="299"/>
      <c r="U34" s="299"/>
      <c r="V34" s="299"/>
      <c r="W34" s="300"/>
      <c r="X34" s="301"/>
      <c r="Y34" s="302"/>
      <c r="Z34" s="302"/>
      <c r="AA34" s="303">
        <f>ROUND(AC17+AC21+AC24+AC30+AC31+AC32,0)</f>
        <v>2</v>
      </c>
      <c r="AB34" s="303"/>
      <c r="AC34" s="303"/>
      <c r="AD34" s="303"/>
      <c r="AE34" s="51" t="s">
        <v>15</v>
      </c>
      <c r="AF34" s="30"/>
    </row>
    <row r="35" spans="1:32" ht="35.25" customHeight="1" thickBot="1">
      <c r="A35" s="30"/>
      <c r="B35" s="30"/>
      <c r="C35" s="288" t="s">
        <v>76</v>
      </c>
      <c r="D35" s="289"/>
      <c r="E35" s="289"/>
      <c r="F35" s="289"/>
      <c r="G35" s="289"/>
      <c r="H35" s="289"/>
      <c r="I35" s="289"/>
      <c r="J35" s="289"/>
      <c r="K35" s="289"/>
      <c r="L35" s="289"/>
      <c r="M35" s="289"/>
      <c r="N35" s="289"/>
      <c r="O35" s="289"/>
      <c r="P35" s="289"/>
      <c r="Q35" s="289"/>
      <c r="R35" s="289"/>
      <c r="S35" s="289"/>
      <c r="T35" s="289"/>
      <c r="U35" s="289"/>
      <c r="V35" s="289"/>
      <c r="W35" s="290"/>
      <c r="X35" s="291">
        <f>X37+X39</f>
        <v>0</v>
      </c>
      <c r="Y35" s="291"/>
      <c r="Z35" s="291"/>
      <c r="AA35" s="291"/>
      <c r="AB35" s="291"/>
      <c r="AC35" s="291"/>
      <c r="AD35" s="291"/>
      <c r="AE35" s="52" t="s">
        <v>19</v>
      </c>
      <c r="AF35" s="30"/>
    </row>
    <row r="36" spans="1:32" ht="35.25" customHeight="1" thickBot="1">
      <c r="A36" s="30"/>
      <c r="B36" s="30"/>
      <c r="C36" s="288" t="s">
        <v>29</v>
      </c>
      <c r="D36" s="289"/>
      <c r="E36" s="289"/>
      <c r="F36" s="289"/>
      <c r="G36" s="289"/>
      <c r="H36" s="289"/>
      <c r="I36" s="289"/>
      <c r="J36" s="289"/>
      <c r="K36" s="289"/>
      <c r="L36" s="289"/>
      <c r="M36" s="289"/>
      <c r="N36" s="289"/>
      <c r="O36" s="289"/>
      <c r="P36" s="289"/>
      <c r="Q36" s="289"/>
      <c r="R36" s="289"/>
      <c r="S36" s="289"/>
      <c r="T36" s="289"/>
      <c r="U36" s="289"/>
      <c r="V36" s="289"/>
      <c r="W36" s="290"/>
      <c r="X36" s="292"/>
      <c r="Y36" s="292"/>
      <c r="Z36" s="292"/>
      <c r="AA36" s="293">
        <f>IF(ROUND(AA34/3,0)=0,1,ROUND(AA34/3,0))</f>
        <v>1</v>
      </c>
      <c r="AB36" s="293"/>
      <c r="AC36" s="293"/>
      <c r="AD36" s="293"/>
      <c r="AE36" s="52" t="s">
        <v>15</v>
      </c>
      <c r="AF36" s="30"/>
    </row>
    <row r="37" spans="1:32" ht="35.25" customHeight="1" thickBot="1">
      <c r="A37" s="30"/>
      <c r="B37" s="30"/>
      <c r="C37" s="288" t="s">
        <v>106</v>
      </c>
      <c r="D37" s="289"/>
      <c r="E37" s="289"/>
      <c r="F37" s="289"/>
      <c r="G37" s="289"/>
      <c r="H37" s="289"/>
      <c r="I37" s="289"/>
      <c r="J37" s="289"/>
      <c r="K37" s="289"/>
      <c r="L37" s="289"/>
      <c r="M37" s="289"/>
      <c r="N37" s="289"/>
      <c r="O37" s="289"/>
      <c r="P37" s="289"/>
      <c r="Q37" s="289"/>
      <c r="R37" s="289"/>
      <c r="S37" s="289"/>
      <c r="T37" s="289"/>
      <c r="U37" s="289"/>
      <c r="V37" s="289"/>
      <c r="W37" s="290"/>
      <c r="X37" s="291">
        <f>ROUNDDOWN(48780*AA36*T15,-3)</f>
        <v>0</v>
      </c>
      <c r="Y37" s="291"/>
      <c r="Z37" s="291"/>
      <c r="AA37" s="291"/>
      <c r="AB37" s="291"/>
      <c r="AC37" s="291"/>
      <c r="AD37" s="291"/>
      <c r="AE37" s="52" t="s">
        <v>19</v>
      </c>
      <c r="AF37" s="30"/>
    </row>
    <row r="38" spans="1:32" ht="35.25" customHeight="1" thickBot="1">
      <c r="A38" s="30"/>
      <c r="B38" s="30"/>
      <c r="C38" s="288" t="s">
        <v>30</v>
      </c>
      <c r="D38" s="289"/>
      <c r="E38" s="289"/>
      <c r="F38" s="289"/>
      <c r="G38" s="289"/>
      <c r="H38" s="289"/>
      <c r="I38" s="289"/>
      <c r="J38" s="289"/>
      <c r="K38" s="289"/>
      <c r="L38" s="289"/>
      <c r="M38" s="289"/>
      <c r="N38" s="289"/>
      <c r="O38" s="289"/>
      <c r="P38" s="289"/>
      <c r="Q38" s="289"/>
      <c r="R38" s="289"/>
      <c r="S38" s="289"/>
      <c r="T38" s="289"/>
      <c r="U38" s="289"/>
      <c r="V38" s="289"/>
      <c r="W38" s="290"/>
      <c r="X38" s="292"/>
      <c r="Y38" s="292"/>
      <c r="Z38" s="292"/>
      <c r="AA38" s="293">
        <f>IF(ROUND(AA34/5,0)=0,1,ROUND(AA34/5,0))</f>
        <v>1</v>
      </c>
      <c r="AB38" s="293"/>
      <c r="AC38" s="293"/>
      <c r="AD38" s="293"/>
      <c r="AE38" s="52" t="s">
        <v>15</v>
      </c>
      <c r="AF38" s="30"/>
    </row>
    <row r="39" spans="1:32" ht="35.25" customHeight="1" thickBot="1">
      <c r="A39" s="30"/>
      <c r="B39" s="30"/>
      <c r="C39" s="294" t="s">
        <v>107</v>
      </c>
      <c r="D39" s="295"/>
      <c r="E39" s="295"/>
      <c r="F39" s="295"/>
      <c r="G39" s="295"/>
      <c r="H39" s="295"/>
      <c r="I39" s="295"/>
      <c r="J39" s="295"/>
      <c r="K39" s="295"/>
      <c r="L39" s="295"/>
      <c r="M39" s="295"/>
      <c r="N39" s="295"/>
      <c r="O39" s="295"/>
      <c r="P39" s="295"/>
      <c r="Q39" s="295"/>
      <c r="R39" s="295"/>
      <c r="S39" s="295"/>
      <c r="T39" s="295"/>
      <c r="U39" s="295"/>
      <c r="V39" s="295"/>
      <c r="W39" s="296"/>
      <c r="X39" s="297">
        <f>ROUNDDOWN(6100*AA38*T15,-3)</f>
        <v>0</v>
      </c>
      <c r="Y39" s="297"/>
      <c r="Z39" s="297"/>
      <c r="AA39" s="297"/>
      <c r="AB39" s="297"/>
      <c r="AC39" s="297"/>
      <c r="AD39" s="297"/>
      <c r="AE39" s="53" t="s">
        <v>19</v>
      </c>
      <c r="AF39" s="30"/>
    </row>
    <row r="40" spans="1:32" ht="26.25" customHeight="1" thickTop="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row>
    <row r="41" spans="1:32" ht="14.25">
      <c r="A41" s="30"/>
      <c r="B41" s="3" t="s">
        <v>31</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row>
    <row r="42" spans="1:32" ht="17.25">
      <c r="A42" s="30"/>
      <c r="B42" s="54"/>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row>
    <row r="43" spans="1:32" ht="14.25">
      <c r="A43" s="30"/>
      <c r="B43" s="3"/>
      <c r="C43" s="276" t="s">
        <v>68</v>
      </c>
      <c r="D43" s="277"/>
      <c r="E43" s="277"/>
      <c r="F43" s="277"/>
      <c r="G43" s="277"/>
      <c r="H43" s="277"/>
      <c r="I43" s="277"/>
      <c r="J43" s="277"/>
      <c r="K43" s="277"/>
      <c r="L43" s="277"/>
      <c r="M43" s="277"/>
      <c r="N43" s="277"/>
      <c r="O43" s="277"/>
      <c r="P43" s="277"/>
      <c r="Q43" s="277"/>
      <c r="R43" s="277"/>
      <c r="S43" s="277"/>
      <c r="T43" s="277"/>
      <c r="U43" s="277"/>
      <c r="V43" s="277"/>
      <c r="W43" s="278"/>
      <c r="X43" s="282"/>
      <c r="Y43" s="283"/>
      <c r="Z43" s="283"/>
      <c r="AA43" s="283"/>
      <c r="AB43" s="283"/>
      <c r="AC43" s="283"/>
      <c r="AD43" s="283"/>
      <c r="AE43" s="284"/>
      <c r="AF43" s="30"/>
    </row>
    <row r="44" spans="1:32" ht="14.25">
      <c r="A44" s="30"/>
      <c r="B44" s="3"/>
      <c r="C44" s="279"/>
      <c r="D44" s="280"/>
      <c r="E44" s="280"/>
      <c r="F44" s="280"/>
      <c r="G44" s="280"/>
      <c r="H44" s="280"/>
      <c r="I44" s="280"/>
      <c r="J44" s="280"/>
      <c r="K44" s="280"/>
      <c r="L44" s="280"/>
      <c r="M44" s="280"/>
      <c r="N44" s="280"/>
      <c r="O44" s="280"/>
      <c r="P44" s="280"/>
      <c r="Q44" s="280"/>
      <c r="R44" s="280"/>
      <c r="S44" s="280"/>
      <c r="T44" s="280"/>
      <c r="U44" s="280"/>
      <c r="V44" s="280"/>
      <c r="W44" s="281"/>
      <c r="X44" s="285"/>
      <c r="Y44" s="286"/>
      <c r="Z44" s="286"/>
      <c r="AA44" s="286"/>
      <c r="AB44" s="286"/>
      <c r="AC44" s="286"/>
      <c r="AD44" s="286"/>
      <c r="AE44" s="287"/>
      <c r="AF44" s="30"/>
    </row>
    <row r="45" spans="1:32" ht="14.25">
      <c r="A45" s="30"/>
      <c r="B45" s="3"/>
      <c r="C45" s="276" t="s">
        <v>69</v>
      </c>
      <c r="D45" s="277"/>
      <c r="E45" s="277"/>
      <c r="F45" s="277"/>
      <c r="G45" s="277"/>
      <c r="H45" s="277"/>
      <c r="I45" s="277"/>
      <c r="J45" s="277"/>
      <c r="K45" s="277"/>
      <c r="L45" s="277"/>
      <c r="M45" s="277"/>
      <c r="N45" s="277"/>
      <c r="O45" s="277"/>
      <c r="P45" s="277"/>
      <c r="Q45" s="277"/>
      <c r="R45" s="277"/>
      <c r="S45" s="277"/>
      <c r="T45" s="277"/>
      <c r="U45" s="277"/>
      <c r="V45" s="277"/>
      <c r="W45" s="278"/>
      <c r="X45" s="282"/>
      <c r="Y45" s="283"/>
      <c r="Z45" s="283"/>
      <c r="AA45" s="283"/>
      <c r="AB45" s="283"/>
      <c r="AC45" s="283"/>
      <c r="AD45" s="283"/>
      <c r="AE45" s="284"/>
      <c r="AF45" s="30"/>
    </row>
    <row r="46" spans="1:32" ht="14.25">
      <c r="A46" s="30"/>
      <c r="B46" s="3"/>
      <c r="C46" s="279"/>
      <c r="D46" s="280"/>
      <c r="E46" s="280"/>
      <c r="F46" s="280"/>
      <c r="G46" s="280"/>
      <c r="H46" s="280"/>
      <c r="I46" s="280"/>
      <c r="J46" s="280"/>
      <c r="K46" s="280"/>
      <c r="L46" s="280"/>
      <c r="M46" s="280"/>
      <c r="N46" s="280"/>
      <c r="O46" s="280"/>
      <c r="P46" s="280"/>
      <c r="Q46" s="280"/>
      <c r="R46" s="280"/>
      <c r="S46" s="280"/>
      <c r="T46" s="280"/>
      <c r="U46" s="280"/>
      <c r="V46" s="280"/>
      <c r="W46" s="281"/>
      <c r="X46" s="285"/>
      <c r="Y46" s="286"/>
      <c r="Z46" s="286"/>
      <c r="AA46" s="286"/>
      <c r="AB46" s="286"/>
      <c r="AC46" s="286"/>
      <c r="AD46" s="286"/>
      <c r="AE46" s="287"/>
      <c r="AF46" s="30"/>
    </row>
    <row r="47" spans="1:32" ht="17.25">
      <c r="A47" s="30"/>
      <c r="B47" s="54"/>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row>
    <row r="48" spans="1:32" ht="27.75" customHeight="1">
      <c r="A48" s="30"/>
      <c r="B48" s="54"/>
      <c r="C48" s="319" t="s">
        <v>27</v>
      </c>
      <c r="D48" s="320"/>
      <c r="E48" s="320"/>
      <c r="F48" s="320"/>
      <c r="G48" s="320"/>
      <c r="H48" s="320"/>
      <c r="I48" s="321"/>
      <c r="J48" s="232"/>
      <c r="K48" s="232"/>
      <c r="L48" s="232"/>
      <c r="M48" s="233" t="s">
        <v>20</v>
      </c>
      <c r="N48" s="234"/>
      <c r="O48" s="76"/>
      <c r="P48" s="76"/>
      <c r="Q48" s="30"/>
      <c r="R48" s="30"/>
      <c r="S48" s="30"/>
      <c r="T48" s="30"/>
      <c r="U48" s="30"/>
      <c r="V48" s="30"/>
      <c r="W48" s="30"/>
      <c r="X48" s="30"/>
      <c r="Y48" s="30"/>
      <c r="Z48" s="30"/>
      <c r="AA48" s="30"/>
      <c r="AB48" s="30"/>
      <c r="AC48" s="30"/>
      <c r="AD48" s="30"/>
      <c r="AE48" s="30"/>
      <c r="AF48" s="30"/>
    </row>
    <row r="49" spans="1:32" ht="17.25">
      <c r="A49" s="30"/>
      <c r="B49" s="54"/>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1:32" ht="9" customHeight="1" thickBo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row>
    <row r="51" spans="1:32" ht="21.75" customHeight="1">
      <c r="A51" s="30"/>
      <c r="B51" s="30"/>
      <c r="C51" s="311" t="s">
        <v>54</v>
      </c>
      <c r="D51" s="312"/>
      <c r="E51" s="312"/>
      <c r="F51" s="312"/>
      <c r="G51" s="312"/>
      <c r="H51" s="312"/>
      <c r="I51" s="312"/>
      <c r="J51" s="312"/>
      <c r="K51" s="312"/>
      <c r="L51" s="312"/>
      <c r="M51" s="312"/>
      <c r="N51" s="312"/>
      <c r="O51" s="312"/>
      <c r="P51" s="312"/>
      <c r="Q51" s="312"/>
      <c r="R51" s="312"/>
      <c r="S51" s="312"/>
      <c r="T51" s="312"/>
      <c r="U51" s="312"/>
      <c r="V51" s="312"/>
      <c r="W51" s="313"/>
      <c r="X51" s="27"/>
      <c r="Y51" s="27"/>
      <c r="Z51" s="27"/>
      <c r="AA51" s="314"/>
      <c r="AB51" s="314"/>
      <c r="AC51" s="314"/>
      <c r="AD51" s="314"/>
      <c r="AE51" s="28" t="s">
        <v>15</v>
      </c>
      <c r="AF51" s="30"/>
    </row>
    <row r="52" spans="1:32" ht="21.75" customHeight="1">
      <c r="A52" s="30"/>
      <c r="B52" s="30"/>
      <c r="C52" s="315" t="s">
        <v>55</v>
      </c>
      <c r="D52" s="316"/>
      <c r="E52" s="316"/>
      <c r="F52" s="316"/>
      <c r="G52" s="316"/>
      <c r="H52" s="316"/>
      <c r="I52" s="316"/>
      <c r="J52" s="316"/>
      <c r="K52" s="316"/>
      <c r="L52" s="316"/>
      <c r="M52" s="316"/>
      <c r="N52" s="316"/>
      <c r="O52" s="316"/>
      <c r="P52" s="316"/>
      <c r="Q52" s="316"/>
      <c r="R52" s="316"/>
      <c r="S52" s="316"/>
      <c r="T52" s="316"/>
      <c r="U52" s="316"/>
      <c r="V52" s="316"/>
      <c r="W52" s="317"/>
      <c r="X52" s="55"/>
      <c r="Y52" s="56"/>
      <c r="Z52" s="56"/>
      <c r="AA52" s="318">
        <f>AA36</f>
        <v>1</v>
      </c>
      <c r="AB52" s="318"/>
      <c r="AC52" s="318"/>
      <c r="AD52" s="318"/>
      <c r="AE52" s="57" t="s">
        <v>15</v>
      </c>
      <c r="AF52" s="30"/>
    </row>
    <row r="53" spans="1:32" ht="21.75" customHeight="1">
      <c r="A53" s="30"/>
      <c r="B53" s="30"/>
      <c r="C53" s="315" t="s">
        <v>56</v>
      </c>
      <c r="D53" s="316"/>
      <c r="E53" s="316"/>
      <c r="F53" s="316"/>
      <c r="G53" s="316"/>
      <c r="H53" s="316"/>
      <c r="I53" s="316"/>
      <c r="J53" s="316"/>
      <c r="K53" s="316"/>
      <c r="L53" s="316"/>
      <c r="M53" s="316"/>
      <c r="N53" s="316"/>
      <c r="O53" s="316"/>
      <c r="P53" s="316"/>
      <c r="Q53" s="316"/>
      <c r="R53" s="316"/>
      <c r="S53" s="316"/>
      <c r="T53" s="316"/>
      <c r="U53" s="316"/>
      <c r="V53" s="316"/>
      <c r="W53" s="317"/>
      <c r="X53" s="55"/>
      <c r="Y53" s="56"/>
      <c r="Z53" s="56"/>
      <c r="AA53" s="318">
        <f>IF(AA51-AA52&gt;0,AA51-AA52,0)</f>
        <v>0</v>
      </c>
      <c r="AB53" s="318"/>
      <c r="AC53" s="318"/>
      <c r="AD53" s="318"/>
      <c r="AE53" s="57" t="s">
        <v>15</v>
      </c>
      <c r="AF53" s="30"/>
    </row>
    <row r="54" spans="1:32" ht="21.75" customHeight="1" thickBot="1">
      <c r="A54" s="30"/>
      <c r="B54" s="30"/>
      <c r="C54" s="308" t="s">
        <v>32</v>
      </c>
      <c r="D54" s="309"/>
      <c r="E54" s="309"/>
      <c r="F54" s="309"/>
      <c r="G54" s="309"/>
      <c r="H54" s="309"/>
      <c r="I54" s="309"/>
      <c r="J54" s="309"/>
      <c r="K54" s="309"/>
      <c r="L54" s="309"/>
      <c r="M54" s="309"/>
      <c r="N54" s="309"/>
      <c r="O54" s="309"/>
      <c r="P54" s="309"/>
      <c r="Q54" s="309"/>
      <c r="R54" s="309"/>
      <c r="S54" s="309"/>
      <c r="T54" s="309"/>
      <c r="U54" s="309"/>
      <c r="V54" s="309"/>
      <c r="W54" s="310"/>
      <c r="X54" s="307">
        <f>50000*AA53</f>
        <v>0</v>
      </c>
      <c r="Y54" s="307"/>
      <c r="Z54" s="307"/>
      <c r="AA54" s="307"/>
      <c r="AB54" s="307"/>
      <c r="AC54" s="307"/>
      <c r="AD54" s="307"/>
      <c r="AE54" s="58" t="s">
        <v>19</v>
      </c>
      <c r="AF54" s="30"/>
    </row>
    <row r="55" spans="1:32" ht="21.75" customHeight="1" thickBot="1">
      <c r="A55" s="30"/>
      <c r="B55" s="30"/>
      <c r="C55" s="304" t="s">
        <v>57</v>
      </c>
      <c r="D55" s="305"/>
      <c r="E55" s="305"/>
      <c r="F55" s="305"/>
      <c r="G55" s="305"/>
      <c r="H55" s="305"/>
      <c r="I55" s="305"/>
      <c r="J55" s="305"/>
      <c r="K55" s="305"/>
      <c r="L55" s="305"/>
      <c r="M55" s="305"/>
      <c r="N55" s="305"/>
      <c r="O55" s="305"/>
      <c r="P55" s="305"/>
      <c r="Q55" s="305"/>
      <c r="R55" s="305"/>
      <c r="S55" s="305"/>
      <c r="T55" s="305"/>
      <c r="U55" s="305"/>
      <c r="V55" s="305"/>
      <c r="W55" s="306"/>
      <c r="X55" s="307">
        <f>50000*AA53*J48</f>
        <v>0</v>
      </c>
      <c r="Y55" s="307"/>
      <c r="Z55" s="307"/>
      <c r="AA55" s="307"/>
      <c r="AB55" s="307"/>
      <c r="AC55" s="307"/>
      <c r="AD55" s="307"/>
      <c r="AE55" s="58" t="s">
        <v>19</v>
      </c>
      <c r="AF55" s="30"/>
    </row>
    <row r="56" spans="1:32" ht="15">
      <c r="A56" s="30"/>
      <c r="B56" s="30"/>
      <c r="C56" s="91" t="s">
        <v>108</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row>
    <row r="57" spans="1:32" ht="15">
      <c r="A57" s="30"/>
      <c r="B57" s="30"/>
      <c r="C57" s="91" t="s">
        <v>58</v>
      </c>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5">
      <c r="A58" s="30"/>
      <c r="B58" s="30"/>
      <c r="C58" s="91" t="s">
        <v>59</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sheetData>
  <sheetProtection algorithmName="SHA-512" hashValue="w1RMk7y8spAbURC3gzv+a3+Gkguzeqbz1Dey+aZOU1aOsXOmnkKCZbJMM+yWGVxHJyr3gXWfiXVn328hOC3mUQ==" saltValue="hkghWJOlp/RpfI5e2lzgAg==" spinCount="100000" sheet="1" objects="1" formatCells="0"/>
  <mergeCells count="91">
    <mergeCell ref="C34:W34"/>
    <mergeCell ref="X34:Z34"/>
    <mergeCell ref="AA34:AD34"/>
    <mergeCell ref="C55:W55"/>
    <mergeCell ref="X55:AD55"/>
    <mergeCell ref="C54:W54"/>
    <mergeCell ref="X54:AD54"/>
    <mergeCell ref="C51:W51"/>
    <mergeCell ref="AA51:AD51"/>
    <mergeCell ref="C52:W52"/>
    <mergeCell ref="AA52:AD52"/>
    <mergeCell ref="C53:W53"/>
    <mergeCell ref="AA53:AD53"/>
    <mergeCell ref="C48:I48"/>
    <mergeCell ref="J48:L48"/>
    <mergeCell ref="M48:N48"/>
    <mergeCell ref="C43:W44"/>
    <mergeCell ref="X43:AE44"/>
    <mergeCell ref="C45:W46"/>
    <mergeCell ref="X45:AE46"/>
    <mergeCell ref="C35:W35"/>
    <mergeCell ref="X35:AD35"/>
    <mergeCell ref="C36:W36"/>
    <mergeCell ref="X36:Z36"/>
    <mergeCell ref="AA36:AD36"/>
    <mergeCell ref="X37:AD37"/>
    <mergeCell ref="C38:W38"/>
    <mergeCell ref="X38:Z38"/>
    <mergeCell ref="AA38:AD38"/>
    <mergeCell ref="C39:W39"/>
    <mergeCell ref="X39:AD39"/>
    <mergeCell ref="C37:W37"/>
    <mergeCell ref="H26:AE26"/>
    <mergeCell ref="J27:N27"/>
    <mergeCell ref="C28:G32"/>
    <mergeCell ref="H28:R28"/>
    <mergeCell ref="T28:U28"/>
    <mergeCell ref="H29:R29"/>
    <mergeCell ref="T29:U29"/>
    <mergeCell ref="H30:R30"/>
    <mergeCell ref="T30:U30"/>
    <mergeCell ref="AC30:AD30"/>
    <mergeCell ref="H32:R32"/>
    <mergeCell ref="T32:U32"/>
    <mergeCell ref="AC32:AD32"/>
    <mergeCell ref="H31:R31"/>
    <mergeCell ref="T31:U31"/>
    <mergeCell ref="AC31:AD31"/>
    <mergeCell ref="AC24:AD24"/>
    <mergeCell ref="H21:L21"/>
    <mergeCell ref="M21:O21"/>
    <mergeCell ref="S21:T21"/>
    <mergeCell ref="U21:V21"/>
    <mergeCell ref="W21:Y21"/>
    <mergeCell ref="AC21:AD21"/>
    <mergeCell ref="H24:L24"/>
    <mergeCell ref="M24:O24"/>
    <mergeCell ref="S24:T24"/>
    <mergeCell ref="U24:V24"/>
    <mergeCell ref="W24:Y24"/>
    <mergeCell ref="H20:L20"/>
    <mergeCell ref="M20:O20"/>
    <mergeCell ref="S20:T20"/>
    <mergeCell ref="U20:V20"/>
    <mergeCell ref="W20:Y20"/>
    <mergeCell ref="AC17:AD17"/>
    <mergeCell ref="C15:G15"/>
    <mergeCell ref="H15:L15"/>
    <mergeCell ref="M15:S15"/>
    <mergeCell ref="T15:V15"/>
    <mergeCell ref="W15:X15"/>
    <mergeCell ref="H17:L17"/>
    <mergeCell ref="M17:O17"/>
    <mergeCell ref="Q17:U17"/>
    <mergeCell ref="V17:X17"/>
    <mergeCell ref="B2:I7"/>
    <mergeCell ref="R2:U2"/>
    <mergeCell ref="C13:W13"/>
    <mergeCell ref="X13:AE13"/>
    <mergeCell ref="A10:AF10"/>
    <mergeCell ref="R3:U3"/>
    <mergeCell ref="V3:AE3"/>
    <mergeCell ref="R7:U7"/>
    <mergeCell ref="V7:AE7"/>
    <mergeCell ref="V2:Y2"/>
    <mergeCell ref="Z2:AC2"/>
    <mergeCell ref="AD2:AE2"/>
    <mergeCell ref="R4:U4"/>
    <mergeCell ref="V4:AE4"/>
    <mergeCell ref="R5:U6"/>
    <mergeCell ref="V5:AE6"/>
  </mergeCells>
  <phoneticPr fontId="1"/>
  <dataValidations count="4">
    <dataValidation type="list" allowBlank="1" showInputMessage="1" showErrorMessage="1" sqref="T28:T32">
      <formula1>"○,―"</formula1>
    </dataValidation>
    <dataValidation type="whole" operator="greaterThanOrEqual" allowBlank="1" showErrorMessage="1" errorTitle="注意" error="こちらには、整数しか入力できません。" sqref="M17:O17 V17:X17 M20:O21">
      <formula1>0</formula1>
    </dataValidation>
    <dataValidation type="whole" operator="greaterThanOrEqual" allowBlank="1" showInputMessage="1" showErrorMessage="1" errorTitle="注意" error="こちらには、整数しか入力できません。" sqref="J48:L48 J18:L19 J22:L23 H15:L16 T15:V15">
      <formula1>0</formula1>
    </dataValidation>
    <dataValidation type="list" allowBlank="1" showInputMessage="1" showErrorMessage="1" sqref="X13 X43:AE46">
      <formula1>"－,○"</formula1>
    </dataValidation>
  </dataValidations>
  <pageMargins left="0.23622047244094488" right="0.23622047244094488" top="0.3543307086614173" bottom="0.3543307086614173" header="0" footer="0"/>
  <pageSetup paperSize="9" scale="83"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Normal="100" zoomScaleSheetLayoutView="100" workbookViewId="0">
      <selection activeCell="AG6" sqref="AG6:AK6"/>
    </sheetView>
  </sheetViews>
  <sheetFormatPr defaultRowHeight="13.5"/>
  <cols>
    <col min="1" max="39" width="2.25" style="1" customWidth="1"/>
    <col min="40" max="16384" width="9" style="1"/>
  </cols>
  <sheetData>
    <row r="1" spans="1:39">
      <c r="A1" s="22" t="s">
        <v>21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row>
    <row r="2" spans="1:39" ht="13.5" customHeight="1">
      <c r="A2" s="377" t="s">
        <v>109</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row>
    <row r="3" spans="1:39" ht="13.5" customHeight="1">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row>
    <row r="4" spans="1:39" ht="13.5" customHeight="1">
      <c r="A4" s="59"/>
      <c r="B4" s="59"/>
      <c r="C4" s="59"/>
      <c r="D4" s="59"/>
      <c r="E4" s="59"/>
      <c r="F4" s="59"/>
      <c r="G4" s="59"/>
      <c r="H4" s="59"/>
      <c r="I4" s="59"/>
      <c r="J4" s="59"/>
      <c r="K4" s="59"/>
      <c r="L4" s="59"/>
      <c r="M4" s="59"/>
      <c r="N4" s="59"/>
      <c r="O4" s="59"/>
      <c r="P4" s="59"/>
      <c r="Q4" s="59"/>
      <c r="R4" s="59"/>
      <c r="S4" s="22"/>
      <c r="T4" s="22"/>
      <c r="U4" s="22"/>
      <c r="V4" s="22"/>
      <c r="W4" s="22"/>
      <c r="X4" s="22"/>
      <c r="Y4" s="22"/>
      <c r="Z4" s="22"/>
      <c r="AA4" s="22"/>
      <c r="AB4" s="22"/>
      <c r="AC4" s="378">
        <v>44652</v>
      </c>
      <c r="AD4" s="378"/>
      <c r="AE4" s="378"/>
      <c r="AF4" s="378"/>
      <c r="AG4" s="378"/>
      <c r="AH4" s="378"/>
      <c r="AI4" s="378"/>
      <c r="AJ4" s="378"/>
      <c r="AK4" s="378"/>
      <c r="AL4" s="378"/>
      <c r="AM4" s="378"/>
    </row>
    <row r="5" spans="1:39" ht="13.5" customHeight="1" thickBot="1">
      <c r="A5" s="22" t="s">
        <v>9</v>
      </c>
      <c r="B5" s="59"/>
      <c r="C5" s="59"/>
      <c r="D5" s="59"/>
      <c r="E5" s="59"/>
      <c r="F5" s="59"/>
      <c r="G5" s="59"/>
      <c r="H5" s="59"/>
      <c r="I5" s="59"/>
      <c r="J5" s="59"/>
      <c r="K5" s="59"/>
      <c r="L5" s="59"/>
      <c r="M5" s="59"/>
      <c r="N5" s="59"/>
      <c r="O5" s="59"/>
      <c r="P5" s="59"/>
      <c r="Q5" s="59"/>
      <c r="R5" s="59"/>
      <c r="S5" s="22"/>
      <c r="T5" s="22"/>
      <c r="U5" s="22"/>
      <c r="V5" s="22"/>
      <c r="W5" s="22"/>
      <c r="X5" s="22"/>
      <c r="Y5" s="22"/>
      <c r="Z5" s="22"/>
      <c r="AA5" s="22"/>
      <c r="AB5" s="22"/>
      <c r="AC5" s="22"/>
      <c r="AD5" s="22"/>
      <c r="AE5" s="22"/>
      <c r="AF5" s="22"/>
      <c r="AG5" s="22"/>
      <c r="AH5" s="22"/>
      <c r="AI5" s="22"/>
      <c r="AJ5" s="22"/>
      <c r="AK5" s="22"/>
      <c r="AL5" s="22"/>
      <c r="AM5" s="22"/>
    </row>
    <row r="6" spans="1:39">
      <c r="A6" s="22"/>
      <c r="B6" s="22"/>
      <c r="C6" s="22"/>
      <c r="D6" s="22"/>
      <c r="E6" s="22"/>
      <c r="F6" s="22"/>
      <c r="G6" s="22"/>
      <c r="H6" s="22"/>
      <c r="I6" s="22"/>
      <c r="J6" s="22"/>
      <c r="K6" s="22"/>
      <c r="L6" s="22"/>
      <c r="M6" s="22"/>
      <c r="N6" s="22"/>
      <c r="O6" s="22"/>
      <c r="P6" s="22"/>
      <c r="Q6" s="22"/>
      <c r="R6" s="22"/>
      <c r="S6" s="22"/>
      <c r="T6" s="22"/>
      <c r="U6" s="22"/>
      <c r="V6" s="379" t="s">
        <v>2</v>
      </c>
      <c r="W6" s="380"/>
      <c r="X6" s="380"/>
      <c r="Y6" s="380"/>
      <c r="Z6" s="380"/>
      <c r="AA6" s="380"/>
      <c r="AB6" s="381"/>
      <c r="AC6" s="382" t="s">
        <v>1</v>
      </c>
      <c r="AD6" s="383"/>
      <c r="AE6" s="383"/>
      <c r="AF6" s="383"/>
      <c r="AG6" s="384">
        <f>'積算表（処遇Ⅱ）'!Z2</f>
        <v>0</v>
      </c>
      <c r="AH6" s="384"/>
      <c r="AI6" s="384"/>
      <c r="AJ6" s="384"/>
      <c r="AK6" s="384"/>
      <c r="AL6" s="383" t="s">
        <v>6</v>
      </c>
      <c r="AM6" s="385"/>
    </row>
    <row r="7" spans="1:39">
      <c r="A7" s="22"/>
      <c r="B7" s="22"/>
      <c r="C7" s="22"/>
      <c r="D7" s="22"/>
      <c r="E7" s="22"/>
      <c r="F7" s="22"/>
      <c r="G7" s="22"/>
      <c r="H7" s="22"/>
      <c r="I7" s="22"/>
      <c r="J7" s="22"/>
      <c r="K7" s="22"/>
      <c r="L7" s="22"/>
      <c r="M7" s="22"/>
      <c r="N7" s="22"/>
      <c r="O7" s="22"/>
      <c r="P7" s="22"/>
      <c r="Q7" s="22"/>
      <c r="R7" s="22"/>
      <c r="S7" s="22"/>
      <c r="T7" s="22"/>
      <c r="U7" s="22"/>
      <c r="V7" s="369" t="s">
        <v>0</v>
      </c>
      <c r="W7" s="370"/>
      <c r="X7" s="370"/>
      <c r="Y7" s="370"/>
      <c r="Z7" s="370"/>
      <c r="AA7" s="370"/>
      <c r="AB7" s="371"/>
      <c r="AC7" s="372" t="s">
        <v>61</v>
      </c>
      <c r="AD7" s="370"/>
      <c r="AE7" s="370"/>
      <c r="AF7" s="370"/>
      <c r="AG7" s="370"/>
      <c r="AH7" s="370"/>
      <c r="AI7" s="370"/>
      <c r="AJ7" s="370"/>
      <c r="AK7" s="370"/>
      <c r="AL7" s="370"/>
      <c r="AM7" s="373"/>
    </row>
    <row r="8" spans="1:39">
      <c r="A8" s="22"/>
      <c r="B8" s="22"/>
      <c r="C8" s="22"/>
      <c r="D8" s="22"/>
      <c r="E8" s="22"/>
      <c r="F8" s="22"/>
      <c r="G8" s="22"/>
      <c r="H8" s="22"/>
      <c r="I8" s="22"/>
      <c r="J8" s="22"/>
      <c r="K8" s="22"/>
      <c r="L8" s="22"/>
      <c r="M8" s="22"/>
      <c r="N8" s="22"/>
      <c r="O8" s="22"/>
      <c r="P8" s="22"/>
      <c r="Q8" s="22"/>
      <c r="R8" s="22"/>
      <c r="S8" s="22"/>
      <c r="T8" s="22"/>
      <c r="U8" s="22"/>
      <c r="V8" s="369" t="s">
        <v>3</v>
      </c>
      <c r="W8" s="370"/>
      <c r="X8" s="370"/>
      <c r="Y8" s="370"/>
      <c r="Z8" s="370"/>
      <c r="AA8" s="370"/>
      <c r="AB8" s="371"/>
      <c r="AC8" s="374">
        <f>'積算表（処遇Ⅱ）'!V4</f>
        <v>0</v>
      </c>
      <c r="AD8" s="375"/>
      <c r="AE8" s="375"/>
      <c r="AF8" s="375"/>
      <c r="AG8" s="375"/>
      <c r="AH8" s="375"/>
      <c r="AI8" s="375"/>
      <c r="AJ8" s="375"/>
      <c r="AK8" s="375"/>
      <c r="AL8" s="375"/>
      <c r="AM8" s="376"/>
    </row>
    <row r="9" spans="1:39">
      <c r="A9" s="22"/>
      <c r="B9" s="22"/>
      <c r="C9" s="22"/>
      <c r="D9" s="22"/>
      <c r="E9" s="22"/>
      <c r="F9" s="22"/>
      <c r="G9" s="22"/>
      <c r="H9" s="22"/>
      <c r="I9" s="22"/>
      <c r="J9" s="22"/>
      <c r="K9" s="22"/>
      <c r="L9" s="22"/>
      <c r="M9" s="22"/>
      <c r="N9" s="22"/>
      <c r="O9" s="22"/>
      <c r="P9" s="22"/>
      <c r="Q9" s="22"/>
      <c r="R9" s="22"/>
      <c r="S9" s="22"/>
      <c r="T9" s="22"/>
      <c r="U9" s="22"/>
      <c r="V9" s="354" t="s">
        <v>4</v>
      </c>
      <c r="W9" s="355"/>
      <c r="X9" s="355"/>
      <c r="Y9" s="355"/>
      <c r="Z9" s="355"/>
      <c r="AA9" s="355"/>
      <c r="AB9" s="356"/>
      <c r="AC9" s="360">
        <f>'積算表（処遇Ⅱ）'!V5</f>
        <v>0</v>
      </c>
      <c r="AD9" s="361"/>
      <c r="AE9" s="361"/>
      <c r="AF9" s="361"/>
      <c r="AG9" s="361"/>
      <c r="AH9" s="361"/>
      <c r="AI9" s="361"/>
      <c r="AJ9" s="361"/>
      <c r="AK9" s="361"/>
      <c r="AL9" s="361"/>
      <c r="AM9" s="362"/>
    </row>
    <row r="10" spans="1:39">
      <c r="A10" s="22"/>
      <c r="B10" s="22"/>
      <c r="C10" s="22"/>
      <c r="D10" s="22"/>
      <c r="E10" s="22"/>
      <c r="F10" s="22"/>
      <c r="G10" s="22"/>
      <c r="H10" s="22"/>
      <c r="I10" s="22"/>
      <c r="J10" s="22"/>
      <c r="K10" s="22"/>
      <c r="L10" s="22"/>
      <c r="M10" s="22"/>
      <c r="N10" s="22"/>
      <c r="O10" s="22"/>
      <c r="P10" s="22"/>
      <c r="Q10" s="22"/>
      <c r="R10" s="22"/>
      <c r="S10" s="22"/>
      <c r="T10" s="22"/>
      <c r="U10" s="22"/>
      <c r="V10" s="357"/>
      <c r="W10" s="358"/>
      <c r="X10" s="358"/>
      <c r="Y10" s="358"/>
      <c r="Z10" s="358"/>
      <c r="AA10" s="358"/>
      <c r="AB10" s="359"/>
      <c r="AC10" s="363"/>
      <c r="AD10" s="364"/>
      <c r="AE10" s="364"/>
      <c r="AF10" s="364"/>
      <c r="AG10" s="364"/>
      <c r="AH10" s="364"/>
      <c r="AI10" s="364"/>
      <c r="AJ10" s="364"/>
      <c r="AK10" s="364"/>
      <c r="AL10" s="364"/>
      <c r="AM10" s="365"/>
    </row>
    <row r="11" spans="1:39" ht="14.25" thickBot="1">
      <c r="A11" s="22"/>
      <c r="B11" s="22"/>
      <c r="C11" s="22"/>
      <c r="D11" s="22"/>
      <c r="E11" s="22"/>
      <c r="F11" s="22"/>
      <c r="G11" s="22"/>
      <c r="H11" s="22"/>
      <c r="I11" s="22"/>
      <c r="J11" s="22"/>
      <c r="K11" s="22"/>
      <c r="L11" s="22"/>
      <c r="M11" s="22"/>
      <c r="N11" s="22"/>
      <c r="O11" s="22"/>
      <c r="P11" s="22"/>
      <c r="Q11" s="22"/>
      <c r="R11" s="22"/>
      <c r="S11" s="22"/>
      <c r="T11" s="22"/>
      <c r="U11" s="22"/>
      <c r="V11" s="351" t="s">
        <v>5</v>
      </c>
      <c r="W11" s="352"/>
      <c r="X11" s="352"/>
      <c r="Y11" s="352"/>
      <c r="Z11" s="352"/>
      <c r="AA11" s="352"/>
      <c r="AB11" s="353"/>
      <c r="AC11" s="366">
        <f>'積算表（処遇Ⅱ）'!V7</f>
        <v>0</v>
      </c>
      <c r="AD11" s="367"/>
      <c r="AE11" s="367"/>
      <c r="AF11" s="367"/>
      <c r="AG11" s="367"/>
      <c r="AH11" s="367"/>
      <c r="AI11" s="367"/>
      <c r="AJ11" s="367"/>
      <c r="AK11" s="367"/>
      <c r="AL11" s="367"/>
      <c r="AM11" s="368"/>
    </row>
    <row r="12" spans="1:39">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row>
    <row r="13" spans="1:39">
      <c r="A13" s="22" t="s">
        <v>10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row>
    <row r="14" spans="1:39">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row>
    <row r="15" spans="1:39">
      <c r="A15" s="22" t="s">
        <v>23</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1:39" ht="14.25" thickBot="1">
      <c r="A16" s="60" t="s">
        <v>62</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2"/>
    </row>
    <row r="17" spans="1:39">
      <c r="A17" s="63"/>
      <c r="B17" s="326" t="s">
        <v>12</v>
      </c>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30" t="str">
        <f>IF('積算表（処遇Ⅱ）'!X13="○","該当","非該当")</f>
        <v>非該当</v>
      </c>
      <c r="AH17" s="331"/>
      <c r="AI17" s="331"/>
      <c r="AJ17" s="331"/>
      <c r="AK17" s="331"/>
      <c r="AL17" s="331"/>
      <c r="AM17" s="332"/>
    </row>
    <row r="18" spans="1:39" ht="14.25" thickBot="1">
      <c r="A18" s="64"/>
      <c r="B18" s="328"/>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33"/>
      <c r="AH18" s="334"/>
      <c r="AI18" s="334"/>
      <c r="AJ18" s="334"/>
      <c r="AK18" s="334"/>
      <c r="AL18" s="334"/>
      <c r="AM18" s="335"/>
    </row>
    <row r="19" spans="1:3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39" ht="14.25" thickBot="1">
      <c r="A20" s="22" t="s">
        <v>13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39" ht="23.25" customHeight="1" thickBot="1">
      <c r="A21" s="23" t="s">
        <v>14</v>
      </c>
      <c r="B21" s="6" t="s">
        <v>17</v>
      </c>
      <c r="C21" s="7"/>
      <c r="D21" s="7"/>
      <c r="E21" s="7"/>
      <c r="F21" s="7"/>
      <c r="G21" s="7"/>
      <c r="H21" s="6"/>
      <c r="I21" s="8"/>
      <c r="J21" s="9"/>
      <c r="K21" s="9"/>
      <c r="L21" s="9"/>
      <c r="M21" s="9"/>
      <c r="N21" s="9"/>
      <c r="O21" s="9"/>
      <c r="P21" s="9"/>
      <c r="Q21" s="9"/>
      <c r="R21" s="9"/>
      <c r="S21" s="9"/>
      <c r="T21" s="9"/>
      <c r="U21" s="9"/>
      <c r="V21" s="9"/>
      <c r="W21" s="9"/>
      <c r="X21" s="9"/>
      <c r="Y21" s="9"/>
      <c r="Z21" s="336"/>
      <c r="AA21" s="337"/>
      <c r="AB21" s="337"/>
      <c r="AC21" s="337"/>
      <c r="AD21" s="337"/>
      <c r="AE21" s="337"/>
      <c r="AF21" s="338"/>
      <c r="AG21" s="322" t="str">
        <f>IF(AG17="該当",'積算表（処遇Ⅱ）'!AA34,"―")</f>
        <v>―</v>
      </c>
      <c r="AH21" s="323"/>
      <c r="AI21" s="323"/>
      <c r="AJ21" s="323"/>
      <c r="AK21" s="323"/>
      <c r="AL21" s="323"/>
      <c r="AM21" s="324"/>
    </row>
    <row r="22" spans="1:39" ht="23.25" customHeight="1">
      <c r="A22" s="344" t="s">
        <v>70</v>
      </c>
      <c r="B22" s="342" t="s">
        <v>18</v>
      </c>
      <c r="C22" s="342"/>
      <c r="D22" s="342"/>
      <c r="E22" s="342"/>
      <c r="F22" s="342"/>
      <c r="G22" s="342"/>
      <c r="H22" s="10" t="s">
        <v>73</v>
      </c>
      <c r="I22" s="11"/>
      <c r="J22" s="12"/>
      <c r="K22" s="12"/>
      <c r="L22" s="12"/>
      <c r="M22" s="12"/>
      <c r="N22" s="12"/>
      <c r="O22" s="12"/>
      <c r="P22" s="12"/>
      <c r="Q22" s="12"/>
      <c r="R22" s="12"/>
      <c r="S22" s="12"/>
      <c r="T22" s="12"/>
      <c r="U22" s="12"/>
      <c r="V22" s="12"/>
      <c r="W22" s="12"/>
      <c r="X22" s="12"/>
      <c r="Y22" s="12"/>
      <c r="Z22" s="13"/>
      <c r="AA22" s="14"/>
      <c r="AB22" s="14"/>
      <c r="AC22" s="14"/>
      <c r="AD22" s="14"/>
      <c r="AE22" s="14"/>
      <c r="AF22" s="15"/>
      <c r="AG22" s="339" t="str">
        <f>IF(AG17="該当",'積算表（処遇Ⅱ）'!AA36,"―")</f>
        <v>―</v>
      </c>
      <c r="AH22" s="340"/>
      <c r="AI22" s="340"/>
      <c r="AJ22" s="340"/>
      <c r="AK22" s="340"/>
      <c r="AL22" s="340"/>
      <c r="AM22" s="341"/>
    </row>
    <row r="23" spans="1:39" ht="23.25" customHeight="1" thickBot="1">
      <c r="A23" s="345"/>
      <c r="B23" s="343"/>
      <c r="C23" s="343"/>
      <c r="D23" s="343"/>
      <c r="E23" s="343"/>
      <c r="F23" s="343"/>
      <c r="G23" s="343"/>
      <c r="H23" s="16" t="s">
        <v>74</v>
      </c>
      <c r="I23" s="17"/>
      <c r="J23" s="18"/>
      <c r="K23" s="18"/>
      <c r="L23" s="18"/>
      <c r="M23" s="18"/>
      <c r="N23" s="18"/>
      <c r="O23" s="18"/>
      <c r="P23" s="18"/>
      <c r="Q23" s="18"/>
      <c r="R23" s="18"/>
      <c r="S23" s="18"/>
      <c r="T23" s="18"/>
      <c r="U23" s="18"/>
      <c r="V23" s="18"/>
      <c r="W23" s="18"/>
      <c r="X23" s="18"/>
      <c r="Y23" s="18"/>
      <c r="Z23" s="19"/>
      <c r="AA23" s="20"/>
      <c r="AB23" s="20"/>
      <c r="AC23" s="20"/>
      <c r="AD23" s="20"/>
      <c r="AE23" s="20"/>
      <c r="AF23" s="21"/>
      <c r="AG23" s="346" t="str">
        <f>IF(AG17="該当",'積算表（処遇Ⅱ）'!AA38,"―")</f>
        <v>―</v>
      </c>
      <c r="AH23" s="347"/>
      <c r="AI23" s="347"/>
      <c r="AJ23" s="347"/>
      <c r="AK23" s="347"/>
      <c r="AL23" s="347"/>
      <c r="AM23" s="348"/>
    </row>
    <row r="24" spans="1:39">
      <c r="A24" s="22"/>
      <c r="B24" s="22"/>
      <c r="C24" s="22"/>
      <c r="D24" s="22"/>
      <c r="E24" s="22"/>
      <c r="F24" s="22"/>
      <c r="G24" s="22"/>
      <c r="H24" s="65"/>
      <c r="I24" s="65"/>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c r="A25" s="22" t="s">
        <v>24</v>
      </c>
      <c r="B25" s="22"/>
      <c r="C25" s="22"/>
      <c r="D25" s="22"/>
      <c r="E25" s="22"/>
      <c r="F25" s="22"/>
      <c r="G25" s="22"/>
      <c r="H25" s="65"/>
      <c r="I25" s="65"/>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row r="26" spans="1:39" ht="14.25" thickBot="1">
      <c r="A26" s="60" t="s">
        <v>62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2"/>
    </row>
    <row r="27" spans="1:39">
      <c r="A27" s="63"/>
      <c r="B27" s="326" t="s">
        <v>25</v>
      </c>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30" t="str">
        <f>IF('積算表（処遇Ⅱ）'!X43="○","該当","非該当")</f>
        <v>非該当</v>
      </c>
      <c r="AH27" s="331"/>
      <c r="AI27" s="331"/>
      <c r="AJ27" s="331"/>
      <c r="AK27" s="331"/>
      <c r="AL27" s="331"/>
      <c r="AM27" s="332"/>
    </row>
    <row r="28" spans="1:39" ht="14.25" thickBot="1">
      <c r="A28" s="66"/>
      <c r="B28" s="328"/>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33"/>
      <c r="AH28" s="334"/>
      <c r="AI28" s="334"/>
      <c r="AJ28" s="334"/>
      <c r="AK28" s="334"/>
      <c r="AL28" s="334"/>
      <c r="AM28" s="335"/>
    </row>
    <row r="29" spans="1:39">
      <c r="A29" s="66"/>
      <c r="B29" s="326" t="s">
        <v>34</v>
      </c>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49"/>
      <c r="AG29" s="330" t="str">
        <f>IF('積算表（処遇Ⅱ）'!X45="○","該当","非該当")</f>
        <v>非該当</v>
      </c>
      <c r="AH29" s="331"/>
      <c r="AI29" s="331"/>
      <c r="AJ29" s="331"/>
      <c r="AK29" s="331"/>
      <c r="AL29" s="331"/>
      <c r="AM29" s="332"/>
    </row>
    <row r="30" spans="1:39" ht="14.25" customHeight="1" thickBot="1">
      <c r="A30" s="67"/>
      <c r="B30" s="328"/>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50"/>
      <c r="AG30" s="333"/>
      <c r="AH30" s="334"/>
      <c r="AI30" s="334"/>
      <c r="AJ30" s="334"/>
      <c r="AK30" s="334"/>
      <c r="AL30" s="334"/>
      <c r="AM30" s="335"/>
    </row>
    <row r="31" spans="1:39">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178"/>
      <c r="AH31" s="178"/>
      <c r="AI31" s="178"/>
      <c r="AJ31" s="178"/>
      <c r="AK31" s="178"/>
      <c r="AL31" s="178"/>
      <c r="AM31" s="178"/>
    </row>
    <row r="32" spans="1:39" ht="14.25" thickBot="1">
      <c r="A32" s="22" t="s">
        <v>13</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ht="23.25" customHeight="1" thickBot="1">
      <c r="A33" s="70" t="s">
        <v>71</v>
      </c>
      <c r="B33" s="6"/>
      <c r="C33" s="7"/>
      <c r="D33" s="7"/>
      <c r="E33" s="7"/>
      <c r="F33" s="7"/>
      <c r="G33" s="7"/>
      <c r="H33" s="6"/>
      <c r="I33" s="8"/>
      <c r="J33" s="9"/>
      <c r="K33" s="9"/>
      <c r="L33" s="9"/>
      <c r="M33" s="9"/>
      <c r="N33" s="9"/>
      <c r="O33" s="9"/>
      <c r="P33" s="9"/>
      <c r="Q33" s="9"/>
      <c r="R33" s="9"/>
      <c r="S33" s="9"/>
      <c r="T33" s="9"/>
      <c r="U33" s="9"/>
      <c r="V33" s="9"/>
      <c r="W33" s="9"/>
      <c r="X33" s="9"/>
      <c r="Y33" s="9"/>
      <c r="Z33" s="71"/>
      <c r="AA33" s="72"/>
      <c r="AB33" s="72"/>
      <c r="AC33" s="72"/>
      <c r="AD33" s="72"/>
      <c r="AE33" s="72"/>
      <c r="AF33" s="73"/>
      <c r="AG33" s="322" t="str">
        <f>IF(AND(AG27="該当",AG29="該当"),'積算表（処遇Ⅱ）'!AA53,"―")</f>
        <v>―</v>
      </c>
      <c r="AH33" s="323"/>
      <c r="AI33" s="323"/>
      <c r="AJ33" s="323"/>
      <c r="AK33" s="323"/>
      <c r="AL33" s="323"/>
      <c r="AM33" s="324"/>
    </row>
    <row r="34" spans="1:39">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row>
    <row r="35" spans="1:39" ht="13.5" customHeight="1">
      <c r="A35" s="325" t="s">
        <v>110</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row>
    <row r="36" spans="1:39">
      <c r="A36" s="325"/>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1:39">
      <c r="A37" s="325"/>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row r="38" spans="1:39">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row>
  </sheetData>
  <sheetProtection algorithmName="SHA-512" hashValue="Dg7Gg07UtGWwtYUCcoYBPkD4/JR593U6HKlFk1X8ouUB8IrWxM5k44E3XaHgUqKz8PEov+X1QjI/KyVlLGYEyw==" saltValue="dke0Wp0Tea6koDQr8xGTWA==" spinCount="100000" sheet="1" formatCells="0"/>
  <mergeCells count="28">
    <mergeCell ref="V7:AB7"/>
    <mergeCell ref="AC7:AM7"/>
    <mergeCell ref="V8:AB8"/>
    <mergeCell ref="AC8:AM8"/>
    <mergeCell ref="A2:AM3"/>
    <mergeCell ref="AC4:AM4"/>
    <mergeCell ref="V6:AB6"/>
    <mergeCell ref="AC6:AF6"/>
    <mergeCell ref="AG6:AK6"/>
    <mergeCell ref="AL6:AM6"/>
    <mergeCell ref="B17:AF18"/>
    <mergeCell ref="AG17:AM18"/>
    <mergeCell ref="V11:AB11"/>
    <mergeCell ref="V9:AB10"/>
    <mergeCell ref="AC9:AM10"/>
    <mergeCell ref="AC11:AM11"/>
    <mergeCell ref="AG33:AM33"/>
    <mergeCell ref="A35:AM37"/>
    <mergeCell ref="B27:AF28"/>
    <mergeCell ref="AG27:AM28"/>
    <mergeCell ref="Z21:AF21"/>
    <mergeCell ref="AG21:AM21"/>
    <mergeCell ref="AG22:AM22"/>
    <mergeCell ref="B22:G23"/>
    <mergeCell ref="A22:A23"/>
    <mergeCell ref="AG23:AM23"/>
    <mergeCell ref="B29:AF30"/>
    <mergeCell ref="AG29:AM30"/>
  </mergeCells>
  <phoneticPr fontId="1"/>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M5" sqref="M5:Q5"/>
    </sheetView>
  </sheetViews>
  <sheetFormatPr defaultColWidth="9" defaultRowHeight="13.5"/>
  <cols>
    <col min="1" max="1" width="2" style="100" customWidth="1"/>
    <col min="2" max="2" width="1.5" style="100" customWidth="1"/>
    <col min="3" max="3" width="14.125" style="100" customWidth="1"/>
    <col min="4" max="4" width="8" style="100" customWidth="1"/>
    <col min="5" max="16" width="7" style="100" customWidth="1"/>
    <col min="17" max="17" width="9.125" style="100" customWidth="1"/>
    <col min="18" max="16384" width="9" style="100"/>
  </cols>
  <sheetData>
    <row r="1" spans="1:17" ht="14.25">
      <c r="A1" s="98"/>
      <c r="B1" s="99"/>
      <c r="C1" s="98"/>
      <c r="D1" s="98"/>
      <c r="E1" s="98"/>
      <c r="F1" s="98"/>
      <c r="G1" s="98"/>
      <c r="H1" s="98"/>
      <c r="I1" s="98"/>
      <c r="J1" s="98"/>
      <c r="K1" s="98"/>
      <c r="L1" s="98"/>
      <c r="M1" s="98"/>
      <c r="N1" s="98"/>
      <c r="O1" s="98"/>
      <c r="P1" s="98"/>
      <c r="Q1" s="98"/>
    </row>
    <row r="2" spans="1:17" ht="18.75" customHeight="1">
      <c r="A2" s="416" t="s">
        <v>79</v>
      </c>
      <c r="B2" s="416"/>
      <c r="C2" s="416"/>
      <c r="D2" s="416"/>
      <c r="E2" s="416"/>
      <c r="F2" s="416"/>
      <c r="G2" s="416"/>
      <c r="H2" s="416"/>
      <c r="I2" s="416"/>
      <c r="J2" s="416"/>
      <c r="K2" s="416"/>
      <c r="L2" s="416"/>
      <c r="M2" s="416"/>
      <c r="N2" s="416"/>
      <c r="O2" s="416"/>
      <c r="P2" s="416"/>
      <c r="Q2" s="416"/>
    </row>
    <row r="3" spans="1:17" ht="17.25" customHeight="1">
      <c r="A3" s="416"/>
      <c r="B3" s="416"/>
      <c r="C3" s="416"/>
      <c r="D3" s="416"/>
      <c r="E3" s="416"/>
      <c r="F3" s="416"/>
      <c r="G3" s="416"/>
      <c r="H3" s="416"/>
      <c r="I3" s="416"/>
      <c r="J3" s="416"/>
      <c r="K3" s="416"/>
      <c r="L3" s="416"/>
      <c r="M3" s="416"/>
      <c r="N3" s="416"/>
      <c r="O3" s="416"/>
      <c r="P3" s="416"/>
      <c r="Q3" s="416"/>
    </row>
    <row r="4" spans="1:17" ht="18" customHeight="1" thickBot="1">
      <c r="A4" s="98"/>
      <c r="B4" s="101"/>
      <c r="C4" s="101"/>
      <c r="D4" s="98"/>
      <c r="E4" s="98"/>
      <c r="F4" s="98"/>
      <c r="G4" s="98"/>
      <c r="H4" s="98"/>
      <c r="I4" s="98"/>
      <c r="J4" s="98"/>
      <c r="K4" s="98"/>
      <c r="L4" s="98"/>
      <c r="M4" s="98"/>
      <c r="N4" s="98"/>
      <c r="O4" s="98"/>
      <c r="P4" s="98"/>
      <c r="Q4" s="98"/>
    </row>
    <row r="5" spans="1:17" ht="18" customHeight="1" thickBot="1">
      <c r="A5" s="98"/>
      <c r="B5" s="101"/>
      <c r="C5" s="101"/>
      <c r="D5" s="98"/>
      <c r="E5" s="98"/>
      <c r="F5" s="98"/>
      <c r="G5" s="98"/>
      <c r="H5" s="417" t="s">
        <v>80</v>
      </c>
      <c r="I5" s="418"/>
      <c r="J5" s="418"/>
      <c r="K5" s="418"/>
      <c r="L5" s="419"/>
      <c r="M5" s="420">
        <f>'積算表（処遇Ⅱ）'!V5</f>
        <v>0</v>
      </c>
      <c r="N5" s="421"/>
      <c r="O5" s="421"/>
      <c r="P5" s="421"/>
      <c r="Q5" s="422"/>
    </row>
    <row r="6" spans="1:17" ht="18" customHeight="1">
      <c r="A6" s="98"/>
      <c r="B6" s="101"/>
      <c r="C6" s="101"/>
      <c r="D6" s="98"/>
      <c r="E6" s="98"/>
      <c r="F6" s="98"/>
      <c r="G6" s="98"/>
      <c r="H6" s="102"/>
      <c r="I6" s="102"/>
      <c r="J6" s="102"/>
      <c r="K6" s="102"/>
      <c r="L6" s="102"/>
      <c r="M6" s="102"/>
      <c r="N6" s="102"/>
      <c r="O6" s="102"/>
      <c r="P6" s="102"/>
      <c r="Q6" s="102"/>
    </row>
    <row r="7" spans="1:17" ht="18" customHeight="1">
      <c r="A7" s="98"/>
      <c r="B7" s="98" t="s">
        <v>81</v>
      </c>
      <c r="C7" s="98"/>
      <c r="D7" s="98"/>
      <c r="E7" s="98"/>
      <c r="F7" s="98"/>
      <c r="G7" s="98"/>
      <c r="H7" s="102"/>
      <c r="I7" s="102"/>
      <c r="J7" s="102"/>
      <c r="K7" s="102"/>
      <c r="L7" s="102"/>
      <c r="M7" s="102"/>
      <c r="N7" s="102"/>
      <c r="O7" s="102"/>
      <c r="P7" s="102"/>
      <c r="Q7" s="102"/>
    </row>
    <row r="8" spans="1:17" ht="18" customHeight="1">
      <c r="A8" s="98"/>
      <c r="B8" s="98" t="s">
        <v>82</v>
      </c>
      <c r="C8" s="98"/>
      <c r="D8" s="98"/>
      <c r="E8" s="98"/>
      <c r="F8" s="98"/>
      <c r="G8" s="98"/>
      <c r="H8" s="102"/>
      <c r="I8" s="102"/>
      <c r="J8" s="102"/>
      <c r="K8" s="102"/>
      <c r="L8" s="102"/>
      <c r="M8" s="102"/>
      <c r="N8" s="102"/>
      <c r="O8" s="102"/>
      <c r="P8" s="102"/>
      <c r="Q8" s="102"/>
    </row>
    <row r="9" spans="1:17" ht="18" customHeight="1">
      <c r="A9" s="98"/>
      <c r="B9" s="98" t="s">
        <v>83</v>
      </c>
      <c r="C9" s="103"/>
      <c r="D9" s="98"/>
      <c r="E9" s="98"/>
      <c r="F9" s="98"/>
      <c r="G9" s="98"/>
      <c r="H9" s="102"/>
      <c r="I9" s="102"/>
      <c r="J9" s="102"/>
      <c r="K9" s="102"/>
      <c r="L9" s="102"/>
      <c r="M9" s="102"/>
      <c r="N9" s="102"/>
      <c r="O9" s="102"/>
      <c r="P9" s="102"/>
      <c r="Q9" s="102"/>
    </row>
    <row r="10" spans="1:17" ht="18" customHeight="1">
      <c r="A10" s="98"/>
      <c r="B10" s="103"/>
      <c r="C10" s="103"/>
      <c r="D10" s="98"/>
      <c r="E10" s="98"/>
      <c r="F10" s="98"/>
      <c r="G10" s="98"/>
      <c r="H10" s="102"/>
      <c r="I10" s="102"/>
      <c r="J10" s="102"/>
      <c r="K10" s="102"/>
      <c r="L10" s="102"/>
      <c r="M10" s="102"/>
      <c r="N10" s="102"/>
      <c r="O10" s="102"/>
      <c r="P10" s="102"/>
      <c r="Q10" s="102"/>
    </row>
    <row r="11" spans="1:17" ht="18" customHeight="1" thickBot="1">
      <c r="A11" s="104" t="s">
        <v>84</v>
      </c>
      <c r="B11" s="98"/>
      <c r="C11" s="98"/>
      <c r="D11" s="98"/>
      <c r="E11" s="98"/>
      <c r="F11" s="98"/>
      <c r="G11" s="98"/>
      <c r="H11" s="98"/>
      <c r="I11" s="98"/>
      <c r="J11" s="98"/>
      <c r="K11" s="98"/>
      <c r="L11" s="98"/>
      <c r="M11" s="98"/>
      <c r="N11" s="98"/>
      <c r="O11" s="98"/>
      <c r="P11" s="98"/>
      <c r="Q11" s="98"/>
    </row>
    <row r="12" spans="1:17" ht="17.25" customHeight="1">
      <c r="A12" s="98"/>
      <c r="B12" s="423" t="s">
        <v>111</v>
      </c>
      <c r="C12" s="424"/>
      <c r="D12" s="425"/>
      <c r="E12" s="105">
        <v>4</v>
      </c>
      <c r="F12" s="105">
        <v>5</v>
      </c>
      <c r="G12" s="105">
        <v>6</v>
      </c>
      <c r="H12" s="105">
        <v>7</v>
      </c>
      <c r="I12" s="105">
        <v>8</v>
      </c>
      <c r="J12" s="105">
        <v>9</v>
      </c>
      <c r="K12" s="105">
        <v>10</v>
      </c>
      <c r="L12" s="105">
        <v>11</v>
      </c>
      <c r="M12" s="105">
        <v>12</v>
      </c>
      <c r="N12" s="105">
        <v>1</v>
      </c>
      <c r="O12" s="105">
        <v>2</v>
      </c>
      <c r="P12" s="105">
        <v>3</v>
      </c>
      <c r="Q12" s="429" t="s">
        <v>85</v>
      </c>
    </row>
    <row r="13" spans="1:17" ht="17.25" customHeight="1">
      <c r="A13" s="98"/>
      <c r="B13" s="426"/>
      <c r="C13" s="427"/>
      <c r="D13" s="428"/>
      <c r="E13" s="431" t="s">
        <v>86</v>
      </c>
      <c r="F13" s="432"/>
      <c r="G13" s="432"/>
      <c r="H13" s="432"/>
      <c r="I13" s="432"/>
      <c r="J13" s="432"/>
      <c r="K13" s="432"/>
      <c r="L13" s="432"/>
      <c r="M13" s="432"/>
      <c r="N13" s="432"/>
      <c r="O13" s="432"/>
      <c r="P13" s="433"/>
      <c r="Q13" s="430"/>
    </row>
    <row r="14" spans="1:17" ht="17.25" customHeight="1">
      <c r="A14" s="98"/>
      <c r="B14" s="410" t="s">
        <v>87</v>
      </c>
      <c r="C14" s="434"/>
      <c r="D14" s="106" t="s">
        <v>88</v>
      </c>
      <c r="E14" s="107"/>
      <c r="F14" s="107"/>
      <c r="G14" s="107"/>
      <c r="H14" s="107"/>
      <c r="I14" s="107"/>
      <c r="J14" s="107"/>
      <c r="K14" s="107"/>
      <c r="L14" s="107"/>
      <c r="M14" s="107"/>
      <c r="N14" s="107"/>
      <c r="O14" s="107"/>
      <c r="P14" s="107"/>
      <c r="Q14" s="108">
        <f>ROUND(SUM(E14:P14)/12,0)</f>
        <v>0</v>
      </c>
    </row>
    <row r="15" spans="1:17" ht="17.25" customHeight="1">
      <c r="A15" s="98"/>
      <c r="B15" s="435"/>
      <c r="C15" s="436"/>
      <c r="D15" s="109" t="s">
        <v>89</v>
      </c>
      <c r="E15" s="110"/>
      <c r="F15" s="111" t="e">
        <f t="shared" ref="F15:P15" si="0">F14/$E$14</f>
        <v>#DIV/0!</v>
      </c>
      <c r="G15" s="111" t="e">
        <f t="shared" si="0"/>
        <v>#DIV/0!</v>
      </c>
      <c r="H15" s="111" t="e">
        <f t="shared" si="0"/>
        <v>#DIV/0!</v>
      </c>
      <c r="I15" s="111" t="e">
        <f t="shared" si="0"/>
        <v>#DIV/0!</v>
      </c>
      <c r="J15" s="111" t="e">
        <f t="shared" si="0"/>
        <v>#DIV/0!</v>
      </c>
      <c r="K15" s="111" t="e">
        <f t="shared" si="0"/>
        <v>#DIV/0!</v>
      </c>
      <c r="L15" s="111" t="e">
        <f t="shared" si="0"/>
        <v>#DIV/0!</v>
      </c>
      <c r="M15" s="111" t="e">
        <f t="shared" si="0"/>
        <v>#DIV/0!</v>
      </c>
      <c r="N15" s="111" t="e">
        <f t="shared" si="0"/>
        <v>#DIV/0!</v>
      </c>
      <c r="O15" s="111" t="e">
        <f t="shared" si="0"/>
        <v>#DIV/0!</v>
      </c>
      <c r="P15" s="111" t="e">
        <f t="shared" si="0"/>
        <v>#DIV/0!</v>
      </c>
      <c r="Q15" s="112" t="s">
        <v>90</v>
      </c>
    </row>
    <row r="16" spans="1:17" ht="17.25" customHeight="1">
      <c r="A16" s="98"/>
      <c r="B16" s="412" t="s">
        <v>91</v>
      </c>
      <c r="C16" s="413"/>
      <c r="D16" s="106" t="s">
        <v>88</v>
      </c>
      <c r="E16" s="107"/>
      <c r="F16" s="107"/>
      <c r="G16" s="107"/>
      <c r="H16" s="107"/>
      <c r="I16" s="107"/>
      <c r="J16" s="107"/>
      <c r="K16" s="107"/>
      <c r="L16" s="107"/>
      <c r="M16" s="107"/>
      <c r="N16" s="107"/>
      <c r="O16" s="107"/>
      <c r="P16" s="107"/>
      <c r="Q16" s="108">
        <f>ROUND(SUM(E16:P16)/12,0)</f>
        <v>0</v>
      </c>
    </row>
    <row r="17" spans="1:17" ht="17.25" customHeight="1">
      <c r="A17" s="98"/>
      <c r="B17" s="412"/>
      <c r="C17" s="413"/>
      <c r="D17" s="109" t="s">
        <v>89</v>
      </c>
      <c r="E17" s="110"/>
      <c r="F17" s="111" t="e">
        <f t="shared" ref="F17:P17" si="1">F16/$E$16</f>
        <v>#DIV/0!</v>
      </c>
      <c r="G17" s="111" t="e">
        <f t="shared" si="1"/>
        <v>#DIV/0!</v>
      </c>
      <c r="H17" s="111" t="e">
        <f t="shared" si="1"/>
        <v>#DIV/0!</v>
      </c>
      <c r="I17" s="111" t="e">
        <f t="shared" si="1"/>
        <v>#DIV/0!</v>
      </c>
      <c r="J17" s="111" t="e">
        <f t="shared" si="1"/>
        <v>#DIV/0!</v>
      </c>
      <c r="K17" s="111" t="e">
        <f t="shared" si="1"/>
        <v>#DIV/0!</v>
      </c>
      <c r="L17" s="111" t="e">
        <f t="shared" si="1"/>
        <v>#DIV/0!</v>
      </c>
      <c r="M17" s="111" t="e">
        <f t="shared" si="1"/>
        <v>#DIV/0!</v>
      </c>
      <c r="N17" s="111" t="e">
        <f t="shared" si="1"/>
        <v>#DIV/0!</v>
      </c>
      <c r="O17" s="111" t="e">
        <f t="shared" si="1"/>
        <v>#DIV/0!</v>
      </c>
      <c r="P17" s="111" t="e">
        <f t="shared" si="1"/>
        <v>#DIV/0!</v>
      </c>
      <c r="Q17" s="112"/>
    </row>
    <row r="18" spans="1:17" ht="15" customHeight="1">
      <c r="A18" s="98"/>
      <c r="B18" s="437"/>
      <c r="C18" s="439" t="s">
        <v>92</v>
      </c>
      <c r="D18" s="106" t="s">
        <v>88</v>
      </c>
      <c r="E18" s="107"/>
      <c r="F18" s="107"/>
      <c r="G18" s="107"/>
      <c r="H18" s="107"/>
      <c r="I18" s="107"/>
      <c r="J18" s="107"/>
      <c r="K18" s="107"/>
      <c r="L18" s="107"/>
      <c r="M18" s="107"/>
      <c r="N18" s="107"/>
      <c r="O18" s="107"/>
      <c r="P18" s="107"/>
      <c r="Q18" s="108">
        <f>ROUND(SUM(E18:P18)/12,0)</f>
        <v>0</v>
      </c>
    </row>
    <row r="19" spans="1:17" ht="15" customHeight="1">
      <c r="A19" s="98"/>
      <c r="B19" s="438"/>
      <c r="C19" s="440"/>
      <c r="D19" s="109" t="s">
        <v>89</v>
      </c>
      <c r="E19" s="110"/>
      <c r="F19" s="111" t="e">
        <f t="shared" ref="F19:P19" si="2">F18/$E$18</f>
        <v>#DIV/0!</v>
      </c>
      <c r="G19" s="111" t="e">
        <f t="shared" si="2"/>
        <v>#DIV/0!</v>
      </c>
      <c r="H19" s="111" t="e">
        <f t="shared" si="2"/>
        <v>#DIV/0!</v>
      </c>
      <c r="I19" s="111" t="e">
        <f t="shared" si="2"/>
        <v>#DIV/0!</v>
      </c>
      <c r="J19" s="111" t="e">
        <f t="shared" si="2"/>
        <v>#DIV/0!</v>
      </c>
      <c r="K19" s="111" t="e">
        <f t="shared" si="2"/>
        <v>#DIV/0!</v>
      </c>
      <c r="L19" s="111" t="e">
        <f t="shared" si="2"/>
        <v>#DIV/0!</v>
      </c>
      <c r="M19" s="111" t="e">
        <f t="shared" si="2"/>
        <v>#DIV/0!</v>
      </c>
      <c r="N19" s="111" t="e">
        <f t="shared" si="2"/>
        <v>#DIV/0!</v>
      </c>
      <c r="O19" s="111" t="e">
        <f t="shared" si="2"/>
        <v>#DIV/0!</v>
      </c>
      <c r="P19" s="111" t="e">
        <f t="shared" si="2"/>
        <v>#DIV/0!</v>
      </c>
      <c r="Q19" s="112"/>
    </row>
    <row r="20" spans="1:17" ht="17.25" customHeight="1">
      <c r="A20" s="98"/>
      <c r="B20" s="391" t="s">
        <v>93</v>
      </c>
      <c r="C20" s="441"/>
      <c r="D20" s="106" t="s">
        <v>88</v>
      </c>
      <c r="E20" s="107"/>
      <c r="F20" s="107"/>
      <c r="G20" s="107"/>
      <c r="H20" s="107"/>
      <c r="I20" s="107"/>
      <c r="J20" s="107"/>
      <c r="K20" s="107"/>
      <c r="L20" s="107"/>
      <c r="M20" s="107"/>
      <c r="N20" s="107"/>
      <c r="O20" s="107"/>
      <c r="P20" s="107"/>
      <c r="Q20" s="108">
        <f>ROUND(SUM(E20:P20)/12,0)</f>
        <v>0</v>
      </c>
    </row>
    <row r="21" spans="1:17" ht="17.25" customHeight="1">
      <c r="A21" s="98"/>
      <c r="B21" s="442"/>
      <c r="C21" s="443"/>
      <c r="D21" s="109" t="s">
        <v>89</v>
      </c>
      <c r="E21" s="110"/>
      <c r="F21" s="111" t="e">
        <f t="shared" ref="F21:P21" si="3">F20/$E$20</f>
        <v>#DIV/0!</v>
      </c>
      <c r="G21" s="111" t="e">
        <f t="shared" si="3"/>
        <v>#DIV/0!</v>
      </c>
      <c r="H21" s="111" t="e">
        <f t="shared" si="3"/>
        <v>#DIV/0!</v>
      </c>
      <c r="I21" s="111" t="e">
        <f t="shared" si="3"/>
        <v>#DIV/0!</v>
      </c>
      <c r="J21" s="111" t="e">
        <f t="shared" si="3"/>
        <v>#DIV/0!</v>
      </c>
      <c r="K21" s="111" t="e">
        <f t="shared" si="3"/>
        <v>#DIV/0!</v>
      </c>
      <c r="L21" s="111" t="e">
        <f t="shared" si="3"/>
        <v>#DIV/0!</v>
      </c>
      <c r="M21" s="111" t="e">
        <f t="shared" si="3"/>
        <v>#DIV/0!</v>
      </c>
      <c r="N21" s="111" t="e">
        <f t="shared" si="3"/>
        <v>#DIV/0!</v>
      </c>
      <c r="O21" s="111" t="e">
        <f t="shared" si="3"/>
        <v>#DIV/0!</v>
      </c>
      <c r="P21" s="111" t="e">
        <f t="shared" si="3"/>
        <v>#DIV/0!</v>
      </c>
      <c r="Q21" s="112"/>
    </row>
    <row r="22" spans="1:17" ht="17.25" customHeight="1">
      <c r="A22" s="98"/>
      <c r="B22" s="410" t="s">
        <v>94</v>
      </c>
      <c r="C22" s="411"/>
      <c r="D22" s="106" t="s">
        <v>88</v>
      </c>
      <c r="E22" s="107"/>
      <c r="F22" s="107"/>
      <c r="G22" s="107"/>
      <c r="H22" s="107"/>
      <c r="I22" s="107"/>
      <c r="J22" s="107"/>
      <c r="K22" s="107"/>
      <c r="L22" s="107"/>
      <c r="M22" s="107"/>
      <c r="N22" s="107"/>
      <c r="O22" s="107"/>
      <c r="P22" s="107"/>
      <c r="Q22" s="108">
        <f>ROUND(SUM(E22:P22)/12,0)</f>
        <v>0</v>
      </c>
    </row>
    <row r="23" spans="1:17" ht="17.25" customHeight="1" thickBot="1">
      <c r="A23" s="98"/>
      <c r="B23" s="414"/>
      <c r="C23" s="415"/>
      <c r="D23" s="113" t="s">
        <v>89</v>
      </c>
      <c r="E23" s="114"/>
      <c r="F23" s="115" t="e">
        <f t="shared" ref="F23:P23" si="4">F22/$E$22</f>
        <v>#DIV/0!</v>
      </c>
      <c r="G23" s="115" t="e">
        <f t="shared" si="4"/>
        <v>#DIV/0!</v>
      </c>
      <c r="H23" s="115" t="e">
        <f t="shared" si="4"/>
        <v>#DIV/0!</v>
      </c>
      <c r="I23" s="115" t="e">
        <f t="shared" si="4"/>
        <v>#DIV/0!</v>
      </c>
      <c r="J23" s="115" t="e">
        <f t="shared" si="4"/>
        <v>#DIV/0!</v>
      </c>
      <c r="K23" s="115" t="e">
        <f t="shared" si="4"/>
        <v>#DIV/0!</v>
      </c>
      <c r="L23" s="115" t="e">
        <f t="shared" si="4"/>
        <v>#DIV/0!</v>
      </c>
      <c r="M23" s="115" t="e">
        <f t="shared" si="4"/>
        <v>#DIV/0!</v>
      </c>
      <c r="N23" s="115" t="e">
        <f t="shared" si="4"/>
        <v>#DIV/0!</v>
      </c>
      <c r="O23" s="115" t="e">
        <f t="shared" si="4"/>
        <v>#DIV/0!</v>
      </c>
      <c r="P23" s="115" t="e">
        <f t="shared" si="4"/>
        <v>#DIV/0!</v>
      </c>
      <c r="Q23" s="116"/>
    </row>
    <row r="24" spans="1:17" ht="17.25" customHeight="1" thickTop="1" thickBot="1">
      <c r="A24" s="98"/>
      <c r="B24" s="393" t="s">
        <v>95</v>
      </c>
      <c r="C24" s="394"/>
      <c r="D24" s="117"/>
      <c r="E24" s="118">
        <f>SUM(E14+E16+E20+E22)</f>
        <v>0</v>
      </c>
      <c r="F24" s="119"/>
      <c r="G24" s="119"/>
      <c r="H24" s="119"/>
      <c r="I24" s="119"/>
      <c r="J24" s="119"/>
      <c r="K24" s="119"/>
      <c r="L24" s="119"/>
      <c r="M24" s="119"/>
      <c r="N24" s="119"/>
      <c r="O24" s="119"/>
      <c r="P24" s="119"/>
      <c r="Q24" s="120">
        <f>SUM(Q14+Q16+Q20+Q22)</f>
        <v>0</v>
      </c>
    </row>
    <row r="25" spans="1:17" ht="17.25" customHeight="1">
      <c r="A25" s="98"/>
      <c r="B25" s="102"/>
      <c r="C25" s="102"/>
      <c r="D25" s="102"/>
      <c r="E25" s="121"/>
      <c r="F25" s="122"/>
      <c r="G25" s="122"/>
      <c r="H25" s="122"/>
      <c r="I25" s="122"/>
      <c r="J25" s="122"/>
      <c r="K25" s="122"/>
      <c r="L25" s="122"/>
      <c r="M25" s="122"/>
      <c r="N25" s="122"/>
      <c r="O25" s="122"/>
      <c r="P25" s="122"/>
      <c r="Q25" s="98"/>
    </row>
    <row r="26" spans="1:17" ht="17.25" customHeight="1">
      <c r="A26" s="98"/>
      <c r="B26" s="102"/>
      <c r="C26" s="102"/>
      <c r="D26" s="102"/>
      <c r="E26" s="121"/>
      <c r="F26" s="122"/>
      <c r="G26" s="122"/>
      <c r="H26" s="122"/>
      <c r="I26" s="122"/>
      <c r="J26" s="122"/>
      <c r="K26" s="122"/>
      <c r="L26" s="122"/>
      <c r="M26" s="122"/>
      <c r="N26" s="122"/>
      <c r="O26" s="122"/>
      <c r="P26" s="122"/>
      <c r="Q26" s="98"/>
    </row>
    <row r="27" spans="1:17" ht="17.25" customHeight="1" thickBot="1">
      <c r="A27" s="104" t="s">
        <v>96</v>
      </c>
      <c r="B27" s="98"/>
      <c r="C27" s="98"/>
      <c r="D27" s="98"/>
      <c r="E27" s="123"/>
      <c r="F27" s="98"/>
      <c r="G27" s="98"/>
      <c r="H27" s="98"/>
      <c r="I27" s="98"/>
      <c r="J27" s="98"/>
      <c r="K27" s="98"/>
      <c r="L27" s="98"/>
      <c r="M27" s="98"/>
      <c r="N27" s="98"/>
      <c r="O27" s="98"/>
      <c r="P27" s="98"/>
      <c r="Q27" s="98"/>
    </row>
    <row r="28" spans="1:17" ht="17.25" customHeight="1" thickBot="1">
      <c r="A28" s="98"/>
      <c r="B28" s="395" t="s">
        <v>112</v>
      </c>
      <c r="C28" s="396"/>
      <c r="D28" s="397"/>
      <c r="E28" s="124">
        <v>4</v>
      </c>
      <c r="F28" s="125">
        <v>5</v>
      </c>
      <c r="G28" s="105">
        <v>6</v>
      </c>
      <c r="H28" s="105">
        <v>7</v>
      </c>
      <c r="I28" s="105">
        <v>8</v>
      </c>
      <c r="J28" s="105">
        <v>9</v>
      </c>
      <c r="K28" s="105">
        <v>10</v>
      </c>
      <c r="L28" s="105">
        <v>11</v>
      </c>
      <c r="M28" s="105">
        <v>12</v>
      </c>
      <c r="N28" s="105">
        <v>1</v>
      </c>
      <c r="O28" s="105">
        <v>2</v>
      </c>
      <c r="P28" s="126">
        <v>3</v>
      </c>
      <c r="Q28" s="401" t="s">
        <v>85</v>
      </c>
    </row>
    <row r="29" spans="1:17" ht="17.25" customHeight="1">
      <c r="A29" s="98"/>
      <c r="B29" s="398"/>
      <c r="C29" s="399"/>
      <c r="D29" s="400"/>
      <c r="E29" s="127" t="s">
        <v>86</v>
      </c>
      <c r="F29" s="444" t="s">
        <v>97</v>
      </c>
      <c r="G29" s="445"/>
      <c r="H29" s="445"/>
      <c r="I29" s="445"/>
      <c r="J29" s="445"/>
      <c r="K29" s="445"/>
      <c r="L29" s="445"/>
      <c r="M29" s="445"/>
      <c r="N29" s="445"/>
      <c r="O29" s="445"/>
      <c r="P29" s="446"/>
      <c r="Q29" s="402"/>
    </row>
    <row r="30" spans="1:17" ht="17.25" customHeight="1">
      <c r="A30" s="98"/>
      <c r="B30" s="386" t="s">
        <v>87</v>
      </c>
      <c r="C30" s="387"/>
      <c r="D30" s="128" t="s">
        <v>88</v>
      </c>
      <c r="E30" s="129"/>
      <c r="F30" s="130" t="e">
        <f>$E$30*F15</f>
        <v>#DIV/0!</v>
      </c>
      <c r="G30" s="130" t="e">
        <f t="shared" ref="G30:P30" si="5">$E$30*G15</f>
        <v>#DIV/0!</v>
      </c>
      <c r="H30" s="130" t="e">
        <f t="shared" si="5"/>
        <v>#DIV/0!</v>
      </c>
      <c r="I30" s="130" t="e">
        <f t="shared" si="5"/>
        <v>#DIV/0!</v>
      </c>
      <c r="J30" s="130" t="e">
        <f t="shared" si="5"/>
        <v>#DIV/0!</v>
      </c>
      <c r="K30" s="130" t="e">
        <f t="shared" si="5"/>
        <v>#DIV/0!</v>
      </c>
      <c r="L30" s="130" t="e">
        <f t="shared" si="5"/>
        <v>#DIV/0!</v>
      </c>
      <c r="M30" s="130" t="e">
        <f t="shared" si="5"/>
        <v>#DIV/0!</v>
      </c>
      <c r="N30" s="130" t="e">
        <f t="shared" si="5"/>
        <v>#DIV/0!</v>
      </c>
      <c r="O30" s="130" t="e">
        <f t="shared" si="5"/>
        <v>#DIV/0!</v>
      </c>
      <c r="P30" s="131" t="e">
        <f t="shared" si="5"/>
        <v>#DIV/0!</v>
      </c>
      <c r="Q30" s="132" t="e">
        <f>ROUND(SUM(E30:P30)/12,0)</f>
        <v>#DIV/0!</v>
      </c>
    </row>
    <row r="31" spans="1:17" ht="17.25" customHeight="1">
      <c r="A31" s="98"/>
      <c r="B31" s="412" t="s">
        <v>91</v>
      </c>
      <c r="C31" s="413"/>
      <c r="D31" s="128" t="s">
        <v>88</v>
      </c>
      <c r="E31" s="129"/>
      <c r="F31" s="133" t="e">
        <f>$E$31*F17</f>
        <v>#DIV/0!</v>
      </c>
      <c r="G31" s="130" t="e">
        <f t="shared" ref="G31:P31" si="6">$E$31*G17</f>
        <v>#DIV/0!</v>
      </c>
      <c r="H31" s="130" t="e">
        <f t="shared" si="6"/>
        <v>#DIV/0!</v>
      </c>
      <c r="I31" s="130" t="e">
        <f t="shared" si="6"/>
        <v>#DIV/0!</v>
      </c>
      <c r="J31" s="130" t="e">
        <f t="shared" si="6"/>
        <v>#DIV/0!</v>
      </c>
      <c r="K31" s="130" t="e">
        <f t="shared" si="6"/>
        <v>#DIV/0!</v>
      </c>
      <c r="L31" s="130" t="e">
        <f t="shared" si="6"/>
        <v>#DIV/0!</v>
      </c>
      <c r="M31" s="130" t="e">
        <f t="shared" si="6"/>
        <v>#DIV/0!</v>
      </c>
      <c r="N31" s="130" t="e">
        <f t="shared" si="6"/>
        <v>#DIV/0!</v>
      </c>
      <c r="O31" s="130" t="e">
        <f t="shared" si="6"/>
        <v>#DIV/0!</v>
      </c>
      <c r="P31" s="131" t="e">
        <f t="shared" si="6"/>
        <v>#DIV/0!</v>
      </c>
      <c r="Q31" s="132" t="e">
        <f>ROUND(SUM(E31:P31)/12,0)</f>
        <v>#DIV/0!</v>
      </c>
    </row>
    <row r="32" spans="1:17" ht="30" customHeight="1">
      <c r="A32" s="98"/>
      <c r="B32" s="134"/>
      <c r="C32" s="135" t="s">
        <v>98</v>
      </c>
      <c r="D32" s="128" t="s">
        <v>88</v>
      </c>
      <c r="E32" s="129"/>
      <c r="F32" s="133" t="e">
        <f t="shared" ref="F32:P32" si="7">$E$32*F19</f>
        <v>#DIV/0!</v>
      </c>
      <c r="G32" s="130" t="e">
        <f t="shared" si="7"/>
        <v>#DIV/0!</v>
      </c>
      <c r="H32" s="130" t="e">
        <f t="shared" si="7"/>
        <v>#DIV/0!</v>
      </c>
      <c r="I32" s="130" t="e">
        <f t="shared" si="7"/>
        <v>#DIV/0!</v>
      </c>
      <c r="J32" s="130" t="e">
        <f t="shared" si="7"/>
        <v>#DIV/0!</v>
      </c>
      <c r="K32" s="130" t="e">
        <f t="shared" si="7"/>
        <v>#DIV/0!</v>
      </c>
      <c r="L32" s="130" t="e">
        <f t="shared" si="7"/>
        <v>#DIV/0!</v>
      </c>
      <c r="M32" s="130" t="e">
        <f t="shared" si="7"/>
        <v>#DIV/0!</v>
      </c>
      <c r="N32" s="130" t="e">
        <f t="shared" si="7"/>
        <v>#DIV/0!</v>
      </c>
      <c r="O32" s="130" t="e">
        <f t="shared" si="7"/>
        <v>#DIV/0!</v>
      </c>
      <c r="P32" s="131" t="e">
        <f t="shared" si="7"/>
        <v>#DIV/0!</v>
      </c>
      <c r="Q32" s="136" t="e">
        <f>ROUND(SUM(E32:P32)/12,0)</f>
        <v>#DIV/0!</v>
      </c>
    </row>
    <row r="33" spans="1:17" ht="17.25" customHeight="1">
      <c r="A33" s="98"/>
      <c r="B33" s="386" t="s">
        <v>93</v>
      </c>
      <c r="C33" s="387"/>
      <c r="D33" s="128" t="s">
        <v>88</v>
      </c>
      <c r="E33" s="129"/>
      <c r="F33" s="133" t="e">
        <f t="shared" ref="F33:P33" si="8">$E$33*F21</f>
        <v>#DIV/0!</v>
      </c>
      <c r="G33" s="130" t="e">
        <f t="shared" si="8"/>
        <v>#DIV/0!</v>
      </c>
      <c r="H33" s="130" t="e">
        <f t="shared" si="8"/>
        <v>#DIV/0!</v>
      </c>
      <c r="I33" s="130" t="e">
        <f t="shared" si="8"/>
        <v>#DIV/0!</v>
      </c>
      <c r="J33" s="130" t="e">
        <f t="shared" si="8"/>
        <v>#DIV/0!</v>
      </c>
      <c r="K33" s="130" t="e">
        <f t="shared" si="8"/>
        <v>#DIV/0!</v>
      </c>
      <c r="L33" s="130" t="e">
        <f t="shared" si="8"/>
        <v>#DIV/0!</v>
      </c>
      <c r="M33" s="130" t="e">
        <f t="shared" si="8"/>
        <v>#DIV/0!</v>
      </c>
      <c r="N33" s="130" t="e">
        <f t="shared" si="8"/>
        <v>#DIV/0!</v>
      </c>
      <c r="O33" s="130" t="e">
        <f t="shared" si="8"/>
        <v>#DIV/0!</v>
      </c>
      <c r="P33" s="131" t="e">
        <f t="shared" si="8"/>
        <v>#DIV/0!</v>
      </c>
      <c r="Q33" s="132" t="e">
        <f>ROUND(SUM(E33:P33)/12,0)</f>
        <v>#DIV/0!</v>
      </c>
    </row>
    <row r="34" spans="1:17" ht="17.25" customHeight="1" thickBot="1">
      <c r="A34" s="98"/>
      <c r="B34" s="391" t="s">
        <v>94</v>
      </c>
      <c r="C34" s="392"/>
      <c r="D34" s="137" t="s">
        <v>88</v>
      </c>
      <c r="E34" s="138"/>
      <c r="F34" s="139" t="e">
        <f t="shared" ref="F34:P34" si="9">$E$34*F23</f>
        <v>#DIV/0!</v>
      </c>
      <c r="G34" s="140" t="e">
        <f t="shared" si="9"/>
        <v>#DIV/0!</v>
      </c>
      <c r="H34" s="140" t="e">
        <f t="shared" si="9"/>
        <v>#DIV/0!</v>
      </c>
      <c r="I34" s="140" t="e">
        <f t="shared" si="9"/>
        <v>#DIV/0!</v>
      </c>
      <c r="J34" s="140" t="e">
        <f t="shared" si="9"/>
        <v>#DIV/0!</v>
      </c>
      <c r="K34" s="140" t="e">
        <f t="shared" si="9"/>
        <v>#DIV/0!</v>
      </c>
      <c r="L34" s="140" t="e">
        <f t="shared" si="9"/>
        <v>#DIV/0!</v>
      </c>
      <c r="M34" s="140" t="e">
        <f t="shared" si="9"/>
        <v>#DIV/0!</v>
      </c>
      <c r="N34" s="140" t="e">
        <f t="shared" si="9"/>
        <v>#DIV/0!</v>
      </c>
      <c r="O34" s="140" t="e">
        <f t="shared" si="9"/>
        <v>#DIV/0!</v>
      </c>
      <c r="P34" s="141" t="e">
        <f t="shared" si="9"/>
        <v>#DIV/0!</v>
      </c>
      <c r="Q34" s="142" t="e">
        <f>ROUND(SUM(E34:P34)/12,0)</f>
        <v>#DIV/0!</v>
      </c>
    </row>
    <row r="35" spans="1:17" ht="17.25" customHeight="1" thickTop="1" thickBot="1">
      <c r="A35" s="98"/>
      <c r="B35" s="393" t="s">
        <v>95</v>
      </c>
      <c r="C35" s="394"/>
      <c r="D35" s="143"/>
      <c r="E35" s="144">
        <f>SUM(E30+E31+E33+E34)</f>
        <v>0</v>
      </c>
      <c r="F35" s="145"/>
      <c r="G35" s="146"/>
      <c r="H35" s="146"/>
      <c r="I35" s="146"/>
      <c r="J35" s="146"/>
      <c r="K35" s="146"/>
      <c r="L35" s="146"/>
      <c r="M35" s="146"/>
      <c r="N35" s="146"/>
      <c r="O35" s="146"/>
      <c r="P35" s="147"/>
      <c r="Q35" s="148" t="e">
        <f>SUM(Q30+Q31+Q33+Q34)</f>
        <v>#DIV/0!</v>
      </c>
    </row>
    <row r="36" spans="1:17" ht="17.25" customHeight="1">
      <c r="A36" s="98"/>
      <c r="B36" s="149" t="s">
        <v>99</v>
      </c>
      <c r="C36" s="121"/>
      <c r="D36" s="98"/>
      <c r="E36" s="98"/>
      <c r="F36" s="98"/>
      <c r="G36" s="98"/>
      <c r="H36" s="98"/>
      <c r="I36" s="98"/>
      <c r="J36" s="98"/>
      <c r="K36" s="98"/>
      <c r="L36" s="98"/>
      <c r="M36" s="98"/>
      <c r="N36" s="98"/>
      <c r="O36" s="98"/>
      <c r="P36" s="98"/>
      <c r="Q36" s="98"/>
    </row>
    <row r="37" spans="1:17" ht="46.5" customHeight="1">
      <c r="A37" s="98"/>
      <c r="B37" s="121"/>
      <c r="C37" s="121"/>
      <c r="D37" s="98"/>
      <c r="E37" s="98"/>
      <c r="F37" s="98"/>
      <c r="G37" s="98"/>
      <c r="H37" s="98"/>
      <c r="I37" s="98"/>
      <c r="J37" s="98"/>
      <c r="K37" s="98"/>
      <c r="L37" s="98"/>
      <c r="M37" s="98"/>
      <c r="N37" s="98"/>
      <c r="O37" s="98"/>
      <c r="P37" s="98"/>
      <c r="Q37" s="98"/>
    </row>
    <row r="38" spans="1:17" ht="51" customHeight="1">
      <c r="A38" s="98"/>
      <c r="B38" s="121"/>
      <c r="C38" s="121"/>
      <c r="D38" s="98"/>
      <c r="E38" s="98"/>
      <c r="F38" s="98"/>
      <c r="G38" s="98"/>
      <c r="H38" s="98"/>
      <c r="I38" s="98"/>
      <c r="J38" s="98"/>
      <c r="K38" s="98"/>
      <c r="L38" s="98"/>
      <c r="M38" s="98"/>
      <c r="N38" s="98"/>
      <c r="O38" s="98"/>
      <c r="P38" s="98"/>
      <c r="Q38" s="98"/>
    </row>
    <row r="39" spans="1:17" ht="17.25" customHeight="1" thickBot="1">
      <c r="A39" s="104" t="s">
        <v>100</v>
      </c>
      <c r="B39" s="98"/>
      <c r="C39" s="98"/>
      <c r="D39" s="98"/>
      <c r="E39" s="150"/>
      <c r="F39" s="98"/>
      <c r="G39" s="98"/>
      <c r="H39" s="98"/>
      <c r="I39" s="98"/>
      <c r="J39" s="98"/>
      <c r="K39" s="98"/>
      <c r="L39" s="98"/>
      <c r="M39" s="98"/>
      <c r="N39" s="98"/>
      <c r="O39" s="98"/>
      <c r="P39" s="98"/>
      <c r="Q39" s="98"/>
    </row>
    <row r="40" spans="1:17" ht="17.25" customHeight="1" thickBot="1">
      <c r="A40" s="98"/>
      <c r="B40" s="395" t="s">
        <v>112</v>
      </c>
      <c r="C40" s="396"/>
      <c r="D40" s="397"/>
      <c r="E40" s="151">
        <v>4</v>
      </c>
      <c r="F40" s="152">
        <v>5</v>
      </c>
      <c r="G40" s="153">
        <v>6</v>
      </c>
      <c r="H40" s="153">
        <v>7</v>
      </c>
      <c r="I40" s="153">
        <v>8</v>
      </c>
      <c r="J40" s="153">
        <v>9</v>
      </c>
      <c r="K40" s="153">
        <v>10</v>
      </c>
      <c r="L40" s="153">
        <v>11</v>
      </c>
      <c r="M40" s="153">
        <v>12</v>
      </c>
      <c r="N40" s="153">
        <v>1</v>
      </c>
      <c r="O40" s="153">
        <v>2</v>
      </c>
      <c r="P40" s="154">
        <v>3</v>
      </c>
      <c r="Q40" s="401" t="s">
        <v>85</v>
      </c>
    </row>
    <row r="41" spans="1:17" ht="17.25" customHeight="1" thickBot="1">
      <c r="A41" s="98"/>
      <c r="B41" s="398"/>
      <c r="C41" s="399"/>
      <c r="D41" s="400"/>
      <c r="E41" s="155" t="s">
        <v>86</v>
      </c>
      <c r="F41" s="403" t="s">
        <v>101</v>
      </c>
      <c r="G41" s="404"/>
      <c r="H41" s="404"/>
      <c r="I41" s="404"/>
      <c r="J41" s="404"/>
      <c r="K41" s="404"/>
      <c r="L41" s="404"/>
      <c r="M41" s="404"/>
      <c r="N41" s="404"/>
      <c r="O41" s="404"/>
      <c r="P41" s="405"/>
      <c r="Q41" s="402"/>
    </row>
    <row r="42" spans="1:17" ht="17.25" customHeight="1">
      <c r="A42" s="98"/>
      <c r="B42" s="406" t="s">
        <v>87</v>
      </c>
      <c r="C42" s="407"/>
      <c r="D42" s="106" t="s">
        <v>88</v>
      </c>
      <c r="E42" s="156"/>
      <c r="F42" s="157"/>
      <c r="G42" s="158"/>
      <c r="H42" s="158"/>
      <c r="I42" s="158"/>
      <c r="J42" s="158"/>
      <c r="K42" s="158"/>
      <c r="L42" s="158"/>
      <c r="M42" s="158"/>
      <c r="N42" s="158"/>
      <c r="O42" s="158"/>
      <c r="P42" s="159"/>
      <c r="Q42" s="132" t="e">
        <f>ROUND(AVERAGE(E42:P42),0)</f>
        <v>#DIV/0!</v>
      </c>
    </row>
    <row r="43" spans="1:17" ht="17.25" customHeight="1">
      <c r="A43" s="98"/>
      <c r="B43" s="408" t="s">
        <v>91</v>
      </c>
      <c r="C43" s="409"/>
      <c r="D43" s="106" t="s">
        <v>88</v>
      </c>
      <c r="E43" s="160"/>
      <c r="F43" s="161"/>
      <c r="G43" s="162"/>
      <c r="H43" s="162"/>
      <c r="I43" s="162"/>
      <c r="J43" s="162"/>
      <c r="K43" s="162"/>
      <c r="L43" s="162"/>
      <c r="M43" s="162"/>
      <c r="N43" s="162"/>
      <c r="O43" s="162"/>
      <c r="P43" s="163"/>
      <c r="Q43" s="132" t="e">
        <f t="shared" ref="Q43:Q46" si="10">ROUND(AVERAGE(E43:P43),0)</f>
        <v>#DIV/0!</v>
      </c>
    </row>
    <row r="44" spans="1:17" ht="30" customHeight="1">
      <c r="A44" s="98"/>
      <c r="B44" s="164"/>
      <c r="C44" s="165" t="s">
        <v>98</v>
      </c>
      <c r="D44" s="106" t="s">
        <v>88</v>
      </c>
      <c r="E44" s="160"/>
      <c r="F44" s="161"/>
      <c r="G44" s="162"/>
      <c r="H44" s="162"/>
      <c r="I44" s="162"/>
      <c r="J44" s="162"/>
      <c r="K44" s="162"/>
      <c r="L44" s="162"/>
      <c r="M44" s="162"/>
      <c r="N44" s="162"/>
      <c r="O44" s="162"/>
      <c r="P44" s="163"/>
      <c r="Q44" s="136" t="e">
        <f t="shared" si="10"/>
        <v>#DIV/0!</v>
      </c>
    </row>
    <row r="45" spans="1:17" ht="17.25" customHeight="1">
      <c r="A45" s="98"/>
      <c r="B45" s="406" t="s">
        <v>93</v>
      </c>
      <c r="C45" s="407"/>
      <c r="D45" s="106" t="s">
        <v>88</v>
      </c>
      <c r="E45" s="160"/>
      <c r="F45" s="161"/>
      <c r="G45" s="162"/>
      <c r="H45" s="162"/>
      <c r="I45" s="162"/>
      <c r="J45" s="162"/>
      <c r="K45" s="162"/>
      <c r="L45" s="162"/>
      <c r="M45" s="162"/>
      <c r="N45" s="162"/>
      <c r="O45" s="162"/>
      <c r="P45" s="163"/>
      <c r="Q45" s="132" t="e">
        <f t="shared" si="10"/>
        <v>#DIV/0!</v>
      </c>
    </row>
    <row r="46" spans="1:17" ht="17.25" customHeight="1" thickBot="1">
      <c r="A46" s="98"/>
      <c r="B46" s="410" t="s">
        <v>94</v>
      </c>
      <c r="C46" s="411"/>
      <c r="D46" s="166" t="s">
        <v>88</v>
      </c>
      <c r="E46" s="167"/>
      <c r="F46" s="168"/>
      <c r="G46" s="169"/>
      <c r="H46" s="169"/>
      <c r="I46" s="169"/>
      <c r="J46" s="169"/>
      <c r="K46" s="169"/>
      <c r="L46" s="169"/>
      <c r="M46" s="169"/>
      <c r="N46" s="169"/>
      <c r="O46" s="169"/>
      <c r="P46" s="170"/>
      <c r="Q46" s="142" t="e">
        <f t="shared" si="10"/>
        <v>#DIV/0!</v>
      </c>
    </row>
    <row r="47" spans="1:17" ht="17.25" customHeight="1" thickTop="1" thickBot="1">
      <c r="A47" s="98"/>
      <c r="B47" s="393" t="s">
        <v>95</v>
      </c>
      <c r="C47" s="394"/>
      <c r="D47" s="171"/>
      <c r="E47" s="144">
        <f>SUM(E42+E43+E45+E46)</f>
        <v>0</v>
      </c>
      <c r="F47" s="172"/>
      <c r="G47" s="119"/>
      <c r="H47" s="119"/>
      <c r="I47" s="119"/>
      <c r="J47" s="119"/>
      <c r="K47" s="119"/>
      <c r="L47" s="119"/>
      <c r="M47" s="119"/>
      <c r="N47" s="119"/>
      <c r="O47" s="119"/>
      <c r="P47" s="173"/>
      <c r="Q47" s="174" t="e">
        <f>SUM(Q42+Q43+Q45+Q46)</f>
        <v>#DIV/0!</v>
      </c>
    </row>
    <row r="48" spans="1:17" ht="17.25" customHeight="1">
      <c r="A48" s="98"/>
      <c r="B48" s="149" t="s">
        <v>99</v>
      </c>
      <c r="C48" s="121"/>
      <c r="D48" s="121"/>
      <c r="E48" s="175"/>
      <c r="F48" s="175"/>
      <c r="G48" s="175"/>
      <c r="H48" s="175"/>
      <c r="I48" s="175"/>
      <c r="J48" s="175"/>
      <c r="K48" s="175"/>
      <c r="L48" s="175"/>
      <c r="M48" s="175"/>
      <c r="N48" s="175"/>
      <c r="O48" s="175"/>
      <c r="P48" s="175"/>
      <c r="Q48" s="175"/>
    </row>
    <row r="49" spans="1:17" ht="8.25" customHeight="1">
      <c r="A49" s="98"/>
      <c r="B49" s="121"/>
      <c r="C49" s="121"/>
      <c r="D49" s="121"/>
      <c r="E49" s="175"/>
      <c r="F49" s="175"/>
      <c r="G49" s="175"/>
      <c r="H49" s="175"/>
      <c r="I49" s="175"/>
      <c r="J49" s="175"/>
      <c r="K49" s="175"/>
      <c r="L49" s="175"/>
      <c r="M49" s="175"/>
      <c r="N49" s="175"/>
      <c r="O49" s="175"/>
      <c r="P49" s="175"/>
      <c r="Q49" s="175"/>
    </row>
    <row r="50" spans="1:17" ht="17.25" customHeight="1" thickBot="1">
      <c r="A50" s="98"/>
      <c r="B50" s="176" t="s">
        <v>102</v>
      </c>
      <c r="C50" s="177"/>
      <c r="D50" s="98"/>
      <c r="E50" s="98"/>
      <c r="F50" s="98"/>
      <c r="G50" s="98"/>
      <c r="H50" s="98"/>
      <c r="I50" s="98"/>
      <c r="J50" s="98"/>
      <c r="K50" s="98"/>
      <c r="L50" s="98"/>
      <c r="M50" s="98"/>
      <c r="N50" s="98"/>
      <c r="O50" s="98"/>
      <c r="P50" s="98"/>
      <c r="Q50" s="98"/>
    </row>
    <row r="51" spans="1:17" ht="94.5" customHeight="1" thickBot="1">
      <c r="A51" s="98"/>
      <c r="B51" s="388"/>
      <c r="C51" s="389"/>
      <c r="D51" s="389"/>
      <c r="E51" s="389"/>
      <c r="F51" s="389"/>
      <c r="G51" s="389"/>
      <c r="H51" s="389"/>
      <c r="I51" s="389"/>
      <c r="J51" s="389"/>
      <c r="K51" s="389"/>
      <c r="L51" s="389"/>
      <c r="M51" s="389"/>
      <c r="N51" s="389"/>
      <c r="O51" s="389"/>
      <c r="P51" s="389"/>
      <c r="Q51" s="390"/>
    </row>
    <row r="52" spans="1:17" ht="17.25" customHeight="1">
      <c r="A52" s="98"/>
      <c r="B52" s="98"/>
      <c r="C52" s="98"/>
      <c r="D52" s="98"/>
      <c r="E52" s="98"/>
      <c r="F52" s="98"/>
      <c r="G52" s="98"/>
      <c r="H52" s="98"/>
      <c r="I52" s="98"/>
      <c r="J52" s="98"/>
      <c r="K52" s="98"/>
      <c r="L52" s="98"/>
      <c r="M52" s="98"/>
      <c r="N52" s="98"/>
      <c r="O52" s="98"/>
      <c r="P52" s="98"/>
      <c r="Q52" s="98"/>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YQvg2cB7Nd46KzmFdte6JyaeezXDBSJhPj5iNMnieqXG10BIfs1+BxDDMeA78uWIyN+hXnwpZ2K9CJMgZm3nrQ==" saltValue="VMFoeieA8J4pWe/NRYGH4w==" spinCount="100000" sheet="1" objects="1" scenarios="1"/>
  <mergeCells count="30">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2020-08-21T05:20:48Z</dcterms:created>
  <dcterms:modified xsi:type="dcterms:W3CDTF">2022-07-11T02:10:24Z</dcterms:modified>
</cp:coreProperties>
</file>