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24226"/>
  <bookViews>
    <workbookView xWindow="0" yWindow="0" windowWidth="20490" windowHeight="7770" tabRatio="783"/>
  </bookViews>
  <sheets>
    <sheet name="積算表（処遇Ⅱ）" sheetId="88" r:id="rId1"/>
    <sheet name="第５号様式" sheetId="73" r:id="rId2"/>
    <sheet name="平均年齢別児童数計算表" sheetId="89" r:id="rId3"/>
  </sheets>
  <externalReferences>
    <externalReference r:id="rId4"/>
    <externalReference r:id="rId5"/>
    <externalReference r:id="rId6"/>
    <externalReference r:id="rId7"/>
  </externalReferences>
  <definedNames>
    <definedName name="_Fill" localSheetId="0" hidden="1">#REF!</definedName>
    <definedName name="_Fill" hidden="1">#REF!</definedName>
    <definedName name="_Key1" localSheetId="0" hidden="1">#REF!</definedName>
    <definedName name="_Key1" hidden="1">#REF!</definedName>
    <definedName name="_Order1" hidden="1">255</definedName>
    <definedName name="_Qr228" localSheetId="1">#REF!</definedName>
    <definedName name="_Qr228">#REF!</definedName>
    <definedName name="_Sort" localSheetId="0" hidden="1">#REF!</definedName>
    <definedName name="_Sort" hidden="1">#REF!</definedName>
    <definedName name="_xlnm.Print_Area" localSheetId="0">'積算表（処遇Ⅱ）'!$A$1:$AE$58</definedName>
    <definedName name="_xlnm.Print_Area" localSheetId="1">第５号様式!$A$1:$AM$38</definedName>
    <definedName name="っっｗ" localSheetId="1">#REF!,#REF!,#REF!,#REF!</definedName>
    <definedName name="っっｗ">#REF!,#REF!,#REF!,#REF!</definedName>
    <definedName name="第7号様式" localSheetId="1">#REF!</definedName>
    <definedName name="第7号様式">#REF!</definedName>
    <definedName name="単価表" localSheetId="0">'[1]保育単価表（Ａ型）'!$A$6:$BD$22</definedName>
    <definedName name="単価表">#REF!</definedName>
    <definedName name="定員" localSheetId="0">[1]処遇Ⅰ!$AS$2:$AT$18</definedName>
    <definedName name="定員">#REF!</definedName>
    <definedName name="定員Ⅱ">#REF!</definedName>
    <definedName name="入力欄②０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１" localSheetId="1">#REF!,#REF!,#REF!,#REF!,#REF!,#REF!,#REF!,#REF!,#REF!,#REF!,#REF!,#REF!,#REF!,#REF!,#REF!,#REF!,#REF!,#REF!,#REF!,#REF!,#REF!,#REF!</definedName>
    <definedName name="入力欄②１">#REF!,#REF!,#REF!,#REF!,#REF!,#REF!,#REF!,#REF!,#REF!,#REF!,#REF!,#REF!,#REF!,#REF!,#REF!,#REF!,#REF!,#REF!,#REF!,#REF!,#REF!,#REF!</definedName>
    <definedName name="入力欄②Ａ">'[2]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③０１" localSheetId="1">[3]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２">'[3]様式③ 歳入'!$AG$3,'[3]様式③ 歳入'!$AK$3,'[3]様式③ 歳入'!$B$6:$AL$64,'[3]様式③ 歳入'!$G$65:$Z$65</definedName>
    <definedName name="入力欄③１" localSheetId="1">[4]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１">[4]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２">'[4]様式③ 歳入'!$AG$3,'[4]様式③ 歳入'!$AK$3,'[4]様式③ 歳入'!$B$6:$AL$64,'[4]様式③ 歳入'!$G$65:$Z$65</definedName>
    <definedName name="入力欄③Ａ" localSheetId="1">[2]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Ｂ">'[2]様式③ 歳入'!$AG$3,'[2]様式③ 歳入'!$AK$3,'[2]様式③ 歳入'!$B$6:$AL$64,'[2]様式③ 歳入'!$G$65:$Z$65</definedName>
    <definedName name="平均勤続年数" localSheetId="0">[1]加算区分!$B$3:$F$14</definedName>
    <definedName name="平均勤続年数">#REF!</definedName>
  </definedNames>
  <calcPr calcId="162913"/>
</workbook>
</file>

<file path=xl/calcChain.xml><?xml version="1.0" encoding="utf-8"?>
<calcChain xmlns="http://schemas.openxmlformats.org/spreadsheetml/2006/main">
  <c r="M5" i="89" l="1"/>
  <c r="AC9" i="73"/>
  <c r="X38" i="88" l="1"/>
  <c r="X36" i="88" l="1"/>
  <c r="E47" i="89" l="1"/>
  <c r="Q46" i="89"/>
  <c r="Q45" i="89"/>
  <c r="Q44" i="89"/>
  <c r="Q43" i="89"/>
  <c r="Q42" i="89"/>
  <c r="Q47" i="89" s="1"/>
  <c r="E35" i="89"/>
  <c r="O34" i="89"/>
  <c r="K34" i="89"/>
  <c r="G34" i="89"/>
  <c r="O33" i="89"/>
  <c r="K33" i="89"/>
  <c r="G33" i="89"/>
  <c r="O32" i="89"/>
  <c r="K32" i="89"/>
  <c r="G32" i="89"/>
  <c r="O31" i="89"/>
  <c r="K31" i="89"/>
  <c r="G31" i="89"/>
  <c r="O30" i="89"/>
  <c r="K30" i="89"/>
  <c r="G30" i="89"/>
  <c r="E24" i="89"/>
  <c r="P23" i="89"/>
  <c r="P34" i="89" s="1"/>
  <c r="O23" i="89"/>
  <c r="N23" i="89"/>
  <c r="N34" i="89" s="1"/>
  <c r="M23" i="89"/>
  <c r="M34" i="89" s="1"/>
  <c r="L23" i="89"/>
  <c r="L34" i="89" s="1"/>
  <c r="K23" i="89"/>
  <c r="J23" i="89"/>
  <c r="J34" i="89" s="1"/>
  <c r="I23" i="89"/>
  <c r="I34" i="89" s="1"/>
  <c r="H23" i="89"/>
  <c r="H34" i="89" s="1"/>
  <c r="G23" i="89"/>
  <c r="F23" i="89"/>
  <c r="F34" i="89" s="1"/>
  <c r="Q34" i="89" s="1"/>
  <c r="Q22" i="89"/>
  <c r="P21" i="89"/>
  <c r="P33" i="89" s="1"/>
  <c r="O21" i="89"/>
  <c r="N21" i="89"/>
  <c r="N33" i="89" s="1"/>
  <c r="M21" i="89"/>
  <c r="M33" i="89" s="1"/>
  <c r="L21" i="89"/>
  <c r="L33" i="89" s="1"/>
  <c r="K21" i="89"/>
  <c r="J21" i="89"/>
  <c r="J33" i="89" s="1"/>
  <c r="I21" i="89"/>
  <c r="I33" i="89" s="1"/>
  <c r="H21" i="89"/>
  <c r="H33" i="89" s="1"/>
  <c r="G21" i="89"/>
  <c r="F21" i="89"/>
  <c r="F33" i="89" s="1"/>
  <c r="Q33" i="89" s="1"/>
  <c r="Q20" i="89"/>
  <c r="P19" i="89"/>
  <c r="P32" i="89" s="1"/>
  <c r="O19" i="89"/>
  <c r="N19" i="89"/>
  <c r="N32" i="89" s="1"/>
  <c r="M19" i="89"/>
  <c r="M32" i="89" s="1"/>
  <c r="L19" i="89"/>
  <c r="L32" i="89" s="1"/>
  <c r="K19" i="89"/>
  <c r="J19" i="89"/>
  <c r="J32" i="89" s="1"/>
  <c r="I19" i="89"/>
  <c r="I32" i="89" s="1"/>
  <c r="H19" i="89"/>
  <c r="H32" i="89" s="1"/>
  <c r="G19" i="89"/>
  <c r="F19" i="89"/>
  <c r="F32" i="89" s="1"/>
  <c r="Q32" i="89" s="1"/>
  <c r="Q18" i="89"/>
  <c r="P17" i="89"/>
  <c r="P31" i="89" s="1"/>
  <c r="O17" i="89"/>
  <c r="N17" i="89"/>
  <c r="N31" i="89" s="1"/>
  <c r="M17" i="89"/>
  <c r="M31" i="89" s="1"/>
  <c r="L17" i="89"/>
  <c r="L31" i="89" s="1"/>
  <c r="K17" i="89"/>
  <c r="J17" i="89"/>
  <c r="J31" i="89" s="1"/>
  <c r="I17" i="89"/>
  <c r="I31" i="89" s="1"/>
  <c r="H17" i="89"/>
  <c r="H31" i="89" s="1"/>
  <c r="G17" i="89"/>
  <c r="F17" i="89"/>
  <c r="F31" i="89" s="1"/>
  <c r="Q31" i="89" s="1"/>
  <c r="Q16" i="89"/>
  <c r="P15" i="89"/>
  <c r="P30" i="89" s="1"/>
  <c r="O15" i="89"/>
  <c r="N15" i="89"/>
  <c r="N30" i="89" s="1"/>
  <c r="M15" i="89"/>
  <c r="M30" i="89" s="1"/>
  <c r="L15" i="89"/>
  <c r="L30" i="89" s="1"/>
  <c r="K15" i="89"/>
  <c r="J15" i="89"/>
  <c r="J30" i="89" s="1"/>
  <c r="I15" i="89"/>
  <c r="I30" i="89" s="1"/>
  <c r="H15" i="89"/>
  <c r="H30" i="89" s="1"/>
  <c r="G15" i="89"/>
  <c r="F15" i="89"/>
  <c r="F30" i="89" s="1"/>
  <c r="Q30" i="89" s="1"/>
  <c r="Q35" i="89" s="1"/>
  <c r="Q14" i="89"/>
  <c r="Q24" i="89" s="1"/>
  <c r="AG33" i="73" l="1"/>
  <c r="AC29" i="88" l="1"/>
  <c r="AC11" i="73" l="1"/>
  <c r="AC8" i="73"/>
  <c r="AC7" i="73"/>
  <c r="AG6" i="73"/>
  <c r="AG29" i="73" l="1"/>
  <c r="AG27" i="73"/>
  <c r="AG17" i="73"/>
  <c r="AG21" i="73" l="1"/>
  <c r="AG22" i="73"/>
  <c r="AG23" i="73"/>
  <c r="AC30" i="88"/>
  <c r="R14" i="88" l="1"/>
  <c r="AC28" i="88" l="1"/>
  <c r="AC27" i="88"/>
  <c r="W21" i="88"/>
  <c r="W20" i="88"/>
  <c r="W19" i="88"/>
  <c r="AC24" i="88" s="1"/>
  <c r="AA33" i="88" l="1"/>
  <c r="AA37" i="88" s="1"/>
  <c r="AA35" i="88" l="1"/>
  <c r="AA51" i="88" l="1"/>
  <c r="X34" i="88"/>
  <c r="AA52" i="88" l="1"/>
  <c r="X54" i="88" l="1"/>
  <c r="X53" i="88"/>
</calcChain>
</file>

<file path=xl/comments1.xml><?xml version="1.0" encoding="utf-8"?>
<comments xmlns="http://schemas.openxmlformats.org/spreadsheetml/2006/main">
  <authors>
    <author>作成者</author>
  </authors>
  <commentList>
    <comment ref="X12" authorId="0" shapeId="0">
      <text>
        <r>
          <rPr>
            <sz val="9"/>
            <color indexed="81"/>
            <rFont val="MS P ゴシック"/>
            <family val="3"/>
            <charset val="128"/>
          </rPr>
          <t xml:space="preserve">プルダウンで選択。
</t>
        </r>
      </text>
    </comment>
    <comment ref="X42" authorId="0" shapeId="0">
      <text>
        <r>
          <rPr>
            <sz val="9"/>
            <color indexed="81"/>
            <rFont val="MS P ゴシック"/>
            <family val="3"/>
            <charset val="128"/>
          </rPr>
          <t>プルダウンで選択。</t>
        </r>
      </text>
    </comment>
    <comment ref="X44" authorId="0" shapeId="0">
      <text>
        <r>
          <rPr>
            <sz val="9"/>
            <color indexed="81"/>
            <rFont val="MS P ゴシック"/>
            <family val="3"/>
            <charset val="128"/>
          </rPr>
          <t xml:space="preserve">プルダウンで選択。
</t>
        </r>
      </text>
    </comment>
  </commentList>
</comments>
</file>

<file path=xl/comments2.xml><?xml version="1.0" encoding="utf-8"?>
<comments xmlns="http://schemas.openxmlformats.org/spreadsheetml/2006/main">
  <authors>
    <author>作成者</author>
  </authors>
  <commentList>
    <comment ref="A2" authorId="0" shapeId="0">
      <text>
        <r>
          <rPr>
            <b/>
            <sz val="12"/>
            <color indexed="10"/>
            <rFont val="MS P ゴシック"/>
            <family val="3"/>
            <charset val="128"/>
          </rPr>
          <t>この様式は横浜市HPにある「令和４年度　説明テキスト　処遇改善等加算Ⅱ及び職員処遇改善費　申請事務手続き編（令和４年７月版）」のパターン３の場合のみ作成が必要です。</t>
        </r>
      </text>
    </comment>
    <comment ref="E12" authorId="0" shapeId="0">
      <text>
        <r>
          <rPr>
            <sz val="9"/>
            <color indexed="10"/>
            <rFont val="MS P ゴシック"/>
            <family val="3"/>
            <charset val="128"/>
          </rPr>
          <t>（１）前年度の利用子ども数の実績
の４月の利用子ども数「０」人の場合は伸び率を算出するため「１」人を入力してください。</t>
        </r>
      </text>
    </comment>
  </commentList>
</comments>
</file>

<file path=xl/sharedStrings.xml><?xml version="1.0" encoding="utf-8"?>
<sst xmlns="http://schemas.openxmlformats.org/spreadsheetml/2006/main" count="183" uniqueCount="114">
  <si>
    <t>施設・事業種別</t>
    <rPh sb="0" eb="2">
      <t>シセツ</t>
    </rPh>
    <rPh sb="3" eb="5">
      <t>ジギョウ</t>
    </rPh>
    <rPh sb="5" eb="7">
      <t>シュベツ</t>
    </rPh>
    <phoneticPr fontId="1"/>
  </si>
  <si>
    <t>横浜市</t>
    <rPh sb="0" eb="3">
      <t>ヨコハマシ</t>
    </rPh>
    <phoneticPr fontId="11"/>
  </si>
  <si>
    <t>市町村</t>
    <rPh sb="0" eb="3">
      <t>シチョウソン</t>
    </rPh>
    <phoneticPr fontId="1"/>
  </si>
  <si>
    <t>施設・事業所番号</t>
    <rPh sb="0" eb="2">
      <t>シセツ</t>
    </rPh>
    <rPh sb="3" eb="6">
      <t>ジギョウショ</t>
    </rPh>
    <rPh sb="6" eb="8">
      <t>バンゴウ</t>
    </rPh>
    <phoneticPr fontId="1"/>
  </si>
  <si>
    <t>施設・事業所名称</t>
    <rPh sb="0" eb="2">
      <t>シセツ</t>
    </rPh>
    <rPh sb="3" eb="6">
      <t>ジギョウショ</t>
    </rPh>
    <rPh sb="6" eb="8">
      <t>メイショウ</t>
    </rPh>
    <phoneticPr fontId="1"/>
  </si>
  <si>
    <t>代表者職・氏名</t>
    <rPh sb="0" eb="3">
      <t>ダイヒョウシャ</t>
    </rPh>
    <rPh sb="3" eb="4">
      <t>ショク</t>
    </rPh>
    <rPh sb="5" eb="7">
      <t>シメイ</t>
    </rPh>
    <phoneticPr fontId="1"/>
  </si>
  <si>
    <t>区</t>
    <rPh sb="0" eb="1">
      <t>ク</t>
    </rPh>
    <phoneticPr fontId="1"/>
  </si>
  <si>
    <t>施設・事業種別</t>
    <rPh sb="0" eb="2">
      <t>シセツ</t>
    </rPh>
    <rPh sb="3" eb="5">
      <t>ジギョウ</t>
    </rPh>
    <rPh sb="5" eb="7">
      <t>シュベツ</t>
    </rPh>
    <phoneticPr fontId="4"/>
  </si>
  <si>
    <t>施設・事業所番号</t>
    <rPh sb="0" eb="2">
      <t>シセツ</t>
    </rPh>
    <rPh sb="3" eb="6">
      <t>ジギョウショ</t>
    </rPh>
    <rPh sb="6" eb="8">
      <t>バンゴウ</t>
    </rPh>
    <phoneticPr fontId="4"/>
  </si>
  <si>
    <t>横浜市長</t>
    <rPh sb="0" eb="2">
      <t>ヨコハマ</t>
    </rPh>
    <rPh sb="2" eb="4">
      <t>シチョウ</t>
    </rPh>
    <phoneticPr fontId="1"/>
  </si>
  <si>
    <t>下記について、相違ないことを証明いたします。</t>
    <rPh sb="0" eb="2">
      <t>カキ</t>
    </rPh>
    <rPh sb="7" eb="9">
      <t>ソウイ</t>
    </rPh>
    <rPh sb="14" eb="16">
      <t>ショウメイ</t>
    </rPh>
    <phoneticPr fontId="1"/>
  </si>
  <si>
    <t>利用定員</t>
    <rPh sb="0" eb="2">
      <t>リヨウ</t>
    </rPh>
    <rPh sb="2" eb="4">
      <t>テイイン</t>
    </rPh>
    <phoneticPr fontId="4"/>
  </si>
  <si>
    <t>　職員の職位、職責又は職務内容に応じた勤務条件等の要件及びこれに応じた賃金体系を定め、すべての職員に周知している。</t>
    <rPh sb="1" eb="3">
      <t>ショクイン</t>
    </rPh>
    <rPh sb="4" eb="6">
      <t>ショクイ</t>
    </rPh>
    <rPh sb="7" eb="9">
      <t>ショクセキ</t>
    </rPh>
    <rPh sb="9" eb="10">
      <t>マタ</t>
    </rPh>
    <rPh sb="11" eb="13">
      <t>ショクム</t>
    </rPh>
    <rPh sb="13" eb="15">
      <t>ナイヨウ</t>
    </rPh>
    <rPh sb="16" eb="17">
      <t>オウ</t>
    </rPh>
    <rPh sb="19" eb="21">
      <t>キンム</t>
    </rPh>
    <rPh sb="21" eb="23">
      <t>ジョウケン</t>
    </rPh>
    <rPh sb="23" eb="24">
      <t>トウ</t>
    </rPh>
    <rPh sb="25" eb="27">
      <t>ヨウケン</t>
    </rPh>
    <rPh sb="27" eb="28">
      <t>オヨ</t>
    </rPh>
    <rPh sb="32" eb="33">
      <t>オウ</t>
    </rPh>
    <rPh sb="35" eb="37">
      <t>チンギン</t>
    </rPh>
    <rPh sb="37" eb="39">
      <t>タイケイ</t>
    </rPh>
    <rPh sb="40" eb="41">
      <t>サダ</t>
    </rPh>
    <rPh sb="47" eb="49">
      <t>ショクイン</t>
    </rPh>
    <rPh sb="50" eb="52">
      <t>シュウチ</t>
    </rPh>
    <phoneticPr fontId="1"/>
  </si>
  <si>
    <t>加算額の算定に用いる職員数について</t>
    <phoneticPr fontId="1"/>
  </si>
  <si>
    <t>①</t>
    <phoneticPr fontId="1"/>
  </si>
  <si>
    <t>人</t>
    <rPh sb="0" eb="1">
      <t>ニン</t>
    </rPh>
    <phoneticPr fontId="1"/>
  </si>
  <si>
    <t>食事の提供について自園調理又は連携施設等からの搬入以外の方法による減算</t>
    <rPh sb="0" eb="2">
      <t>ショクジ</t>
    </rPh>
    <rPh sb="3" eb="5">
      <t>テイキョウ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ゲンサン</t>
    </rPh>
    <phoneticPr fontId="1"/>
  </si>
  <si>
    <t>加算対象人数の基礎となる職員数</t>
    <rPh sb="0" eb="2">
      <t>カサン</t>
    </rPh>
    <rPh sb="2" eb="4">
      <t>タイショウ</t>
    </rPh>
    <rPh sb="4" eb="6">
      <t>ニンズウ</t>
    </rPh>
    <rPh sb="7" eb="9">
      <t>キソ</t>
    </rPh>
    <rPh sb="12" eb="14">
      <t>ショクイン</t>
    </rPh>
    <rPh sb="14" eb="15">
      <t>スウ</t>
    </rPh>
    <phoneticPr fontId="1"/>
  </si>
  <si>
    <t>加算対象人数</t>
    <rPh sb="0" eb="2">
      <t>カサン</t>
    </rPh>
    <rPh sb="2" eb="4">
      <t>タイショウ</t>
    </rPh>
    <rPh sb="4" eb="6">
      <t>ニンズウ</t>
    </rPh>
    <phoneticPr fontId="1"/>
  </si>
  <si>
    <t>円</t>
    <rPh sb="0" eb="1">
      <t>エン</t>
    </rPh>
    <phoneticPr fontId="1"/>
  </si>
  <si>
    <t>月</t>
    <rPh sb="0" eb="1">
      <t>ツキ</t>
    </rPh>
    <phoneticPr fontId="1"/>
  </si>
  <si>
    <t>第５号様式</t>
    <rPh sb="0" eb="1">
      <t>ダイ</t>
    </rPh>
    <rPh sb="2" eb="3">
      <t>ゴウ</t>
    </rPh>
    <rPh sb="3" eb="5">
      <t>ヨウシキ</t>
    </rPh>
    <phoneticPr fontId="1"/>
  </si>
  <si>
    <t>施設・事業所名</t>
    <rPh sb="0" eb="2">
      <t>シセツ</t>
    </rPh>
    <rPh sb="3" eb="6">
      <t>ジギョウショ</t>
    </rPh>
    <rPh sb="6" eb="7">
      <t>メイ</t>
    </rPh>
    <phoneticPr fontId="4"/>
  </si>
  <si>
    <t>定員区分</t>
    <rPh sb="0" eb="2">
      <t>テイイン</t>
    </rPh>
    <rPh sb="2" eb="4">
      <t>クブン</t>
    </rPh>
    <phoneticPr fontId="4"/>
  </si>
  <si>
    <t>（１）処遇改善等加算Ⅱの要件について</t>
    <rPh sb="3" eb="5">
      <t>ショグウ</t>
    </rPh>
    <rPh sb="5" eb="7">
      <t>カイゼン</t>
    </rPh>
    <rPh sb="7" eb="8">
      <t>トウ</t>
    </rPh>
    <rPh sb="8" eb="10">
      <t>カサン</t>
    </rPh>
    <rPh sb="12" eb="14">
      <t>ヨウケン</t>
    </rPh>
    <phoneticPr fontId="1"/>
  </si>
  <si>
    <t>（２）職員処遇改善費の要件について</t>
    <rPh sb="3" eb="5">
      <t>ショクイン</t>
    </rPh>
    <rPh sb="5" eb="7">
      <t>ショグウ</t>
    </rPh>
    <rPh sb="7" eb="9">
      <t>カイゼン</t>
    </rPh>
    <rPh sb="9" eb="10">
      <t>ヒ</t>
    </rPh>
    <rPh sb="11" eb="13">
      <t>ヨウケン</t>
    </rPh>
    <phoneticPr fontId="1"/>
  </si>
  <si>
    <t>　処遇改善等加算Ⅰの賃金改善要件分・キャリアパス要件分及び処遇改善等加算Ⅱを適用しており、職員処遇改善費を適用する。</t>
    <rPh sb="1" eb="3">
      <t>ショグウ</t>
    </rPh>
    <rPh sb="3" eb="5">
      <t>カイゼン</t>
    </rPh>
    <rPh sb="5" eb="6">
      <t>トウ</t>
    </rPh>
    <rPh sb="6" eb="8">
      <t>カサン</t>
    </rPh>
    <rPh sb="10" eb="12">
      <t>チンギン</t>
    </rPh>
    <rPh sb="12" eb="14">
      <t>カイゼン</t>
    </rPh>
    <rPh sb="14" eb="16">
      <t>ヨウケン</t>
    </rPh>
    <rPh sb="16" eb="17">
      <t>ブン</t>
    </rPh>
    <rPh sb="24" eb="26">
      <t>ヨウケン</t>
    </rPh>
    <rPh sb="26" eb="27">
      <t>ブン</t>
    </rPh>
    <rPh sb="27" eb="28">
      <t>オヨ</t>
    </rPh>
    <rPh sb="29" eb="31">
      <t>ショグウ</t>
    </rPh>
    <rPh sb="31" eb="33">
      <t>カイゼン</t>
    </rPh>
    <rPh sb="33" eb="34">
      <t>トウ</t>
    </rPh>
    <rPh sb="34" eb="36">
      <t>カサン</t>
    </rPh>
    <rPh sb="38" eb="40">
      <t>テキヨウ</t>
    </rPh>
    <rPh sb="45" eb="47">
      <t>ショクイン</t>
    </rPh>
    <rPh sb="47" eb="49">
      <t>ショグウ</t>
    </rPh>
    <rPh sb="49" eb="51">
      <t>カイゼン</t>
    </rPh>
    <rPh sb="51" eb="52">
      <t>ヒ</t>
    </rPh>
    <rPh sb="53" eb="55">
      <t>テキヨウ</t>
    </rPh>
    <phoneticPr fontId="1"/>
  </si>
  <si>
    <t>処遇改善等加算Ⅱの人数Ａ②</t>
    <rPh sb="0" eb="2">
      <t>ショグウ</t>
    </rPh>
    <rPh sb="2" eb="4">
      <t>カイゼン</t>
    </rPh>
    <rPh sb="4" eb="5">
      <t>トウ</t>
    </rPh>
    <rPh sb="5" eb="7">
      <t>カサン</t>
    </rPh>
    <rPh sb="9" eb="11">
      <t>ニンズウ</t>
    </rPh>
    <phoneticPr fontId="1"/>
  </si>
  <si>
    <t>１．処遇改善等加算Ⅱ</t>
    <rPh sb="2" eb="4">
      <t>ショグウ</t>
    </rPh>
    <rPh sb="4" eb="6">
      <t>カイゼン</t>
    </rPh>
    <rPh sb="6" eb="7">
      <t>トウ</t>
    </rPh>
    <rPh sb="7" eb="9">
      <t>カサン</t>
    </rPh>
    <phoneticPr fontId="1"/>
  </si>
  <si>
    <t>賃金改善実施月数</t>
    <rPh sb="0" eb="2">
      <t>チンギン</t>
    </rPh>
    <rPh sb="2" eb="4">
      <t>カイゼン</t>
    </rPh>
    <rPh sb="4" eb="6">
      <t>ジッシ</t>
    </rPh>
    <rPh sb="6" eb="8">
      <t>ツキスウ</t>
    </rPh>
    <phoneticPr fontId="1"/>
  </si>
  <si>
    <t>年齢別児童数</t>
    <rPh sb="0" eb="2">
      <t>ネンレイ</t>
    </rPh>
    <rPh sb="2" eb="3">
      <t>ベツ</t>
    </rPh>
    <rPh sb="3" eb="5">
      <t>ジドウ</t>
    </rPh>
    <rPh sb="5" eb="6">
      <t>スウ</t>
    </rPh>
    <phoneticPr fontId="4"/>
  </si>
  <si>
    <t>各種加算
の
適用状況</t>
    <rPh sb="0" eb="2">
      <t>カクシュ</t>
    </rPh>
    <rPh sb="2" eb="4">
      <t>カサン</t>
    </rPh>
    <rPh sb="7" eb="9">
      <t>テキヨウ</t>
    </rPh>
    <rPh sb="9" eb="11">
      <t>ジョウキョウ</t>
    </rPh>
    <phoneticPr fontId="1"/>
  </si>
  <si>
    <t>休日保育加算</t>
    <rPh sb="0" eb="2">
      <t>キュウジツ</t>
    </rPh>
    <rPh sb="2" eb="4">
      <t>ホイク</t>
    </rPh>
    <rPh sb="4" eb="6">
      <t>カサン</t>
    </rPh>
    <phoneticPr fontId="1"/>
  </si>
  <si>
    <t>副主任保育士等「人数Ａ」 （小数点第１位四捨五入）
　　（「人数Ａ」及び「人数Ｂ」の算定の基礎となる職員数×１／３）</t>
    <rPh sb="0" eb="3">
      <t>フクシュニン</t>
    </rPh>
    <rPh sb="3" eb="6">
      <t>ホイクシ</t>
    </rPh>
    <rPh sb="6" eb="7">
      <t>トウ</t>
    </rPh>
    <rPh sb="8" eb="10">
      <t>ニンズウ</t>
    </rPh>
    <rPh sb="14" eb="17">
      <t>ショウスウテン</t>
    </rPh>
    <rPh sb="17" eb="18">
      <t>ダイ</t>
    </rPh>
    <rPh sb="19" eb="20">
      <t>イ</t>
    </rPh>
    <rPh sb="20" eb="24">
      <t>シシャゴニュウ</t>
    </rPh>
    <rPh sb="30" eb="32">
      <t>ニンズウ</t>
    </rPh>
    <rPh sb="34" eb="35">
      <t>オヨ</t>
    </rPh>
    <rPh sb="37" eb="39">
      <t>ニンズウ</t>
    </rPh>
    <rPh sb="42" eb="44">
      <t>サンテイ</t>
    </rPh>
    <rPh sb="45" eb="47">
      <t>キソ</t>
    </rPh>
    <rPh sb="50" eb="53">
      <t>ショクインスウ</t>
    </rPh>
    <phoneticPr fontId="1"/>
  </si>
  <si>
    <t>職務分野別リーダー等「人数Ｂ」 （小数点第１位四捨五入）
　　（「人数Ａ」及び「人数Ｂ」の算定の基礎となる職員数×１／５）</t>
    <rPh sb="0" eb="2">
      <t>ショクム</t>
    </rPh>
    <rPh sb="2" eb="4">
      <t>ブンヤ</t>
    </rPh>
    <rPh sb="4" eb="5">
      <t>ベツ</t>
    </rPh>
    <rPh sb="9" eb="10">
      <t>トウ</t>
    </rPh>
    <rPh sb="11" eb="13">
      <t>ニンズウ</t>
    </rPh>
    <rPh sb="17" eb="20">
      <t>ショウスウテン</t>
    </rPh>
    <rPh sb="20" eb="21">
      <t>ダイ</t>
    </rPh>
    <rPh sb="22" eb="23">
      <t>イ</t>
    </rPh>
    <rPh sb="23" eb="27">
      <t>シシャゴニュウ</t>
    </rPh>
    <rPh sb="45" eb="47">
      <t>サンテイ</t>
    </rPh>
    <rPh sb="48" eb="50">
      <t>キソ</t>
    </rPh>
    <rPh sb="53" eb="56">
      <t>ショクインスウ</t>
    </rPh>
    <phoneticPr fontId="1"/>
  </si>
  <si>
    <t>２．職員処遇改善費</t>
    <rPh sb="2" eb="4">
      <t>ショクイン</t>
    </rPh>
    <rPh sb="4" eb="6">
      <t>ショグウ</t>
    </rPh>
    <rPh sb="6" eb="8">
      <t>カイゼン</t>
    </rPh>
    <rPh sb="8" eb="9">
      <t>ヒ</t>
    </rPh>
    <phoneticPr fontId="1"/>
  </si>
  <si>
    <t>職員処遇改善費の対象となる職員数①※</t>
    <rPh sb="0" eb="2">
      <t>ショクイン</t>
    </rPh>
    <rPh sb="2" eb="4">
      <t>ショグウ</t>
    </rPh>
    <rPh sb="4" eb="6">
      <t>カイゼン</t>
    </rPh>
    <rPh sb="6" eb="7">
      <t>ヒ</t>
    </rPh>
    <rPh sb="8" eb="10">
      <t>タイショウ</t>
    </rPh>
    <rPh sb="13" eb="16">
      <t>ショクインスウ</t>
    </rPh>
    <phoneticPr fontId="1"/>
  </si>
  <si>
    <t>職員処遇改善費の加算対象職員数「人数Ｃ」（①－②）③</t>
    <rPh sb="0" eb="2">
      <t>ショクイン</t>
    </rPh>
    <rPh sb="2" eb="4">
      <t>ショグウ</t>
    </rPh>
    <rPh sb="4" eb="6">
      <t>カイゼン</t>
    </rPh>
    <rPh sb="6" eb="7">
      <t>ヒ</t>
    </rPh>
    <rPh sb="8" eb="10">
      <t>カサン</t>
    </rPh>
    <rPh sb="10" eb="12">
      <t>タイショウ</t>
    </rPh>
    <rPh sb="12" eb="15">
      <t>ショクインスウ</t>
    </rPh>
    <rPh sb="16" eb="18">
      <t>ニンズウ</t>
    </rPh>
    <phoneticPr fontId="1"/>
  </si>
  <si>
    <t>加算見込額（③×50,000円×賃金改善実施月数）</t>
    <rPh sb="0" eb="2">
      <t>カサン</t>
    </rPh>
    <rPh sb="2" eb="4">
      <t>ミコミ</t>
    </rPh>
    <rPh sb="4" eb="5">
      <t>ガク</t>
    </rPh>
    <rPh sb="14" eb="15">
      <t>エン</t>
    </rPh>
    <rPh sb="16" eb="18">
      <t>チンギン</t>
    </rPh>
    <rPh sb="18" eb="20">
      <t>カイゼン</t>
    </rPh>
    <rPh sb="20" eb="22">
      <t>ジッシ</t>
    </rPh>
    <rPh sb="22" eb="24">
      <t>ツキスウ</t>
    </rPh>
    <phoneticPr fontId="1"/>
  </si>
  <si>
    <t>職員処遇改善費（月額）（③×50,000円）</t>
    <rPh sb="0" eb="2">
      <t>ショクイン</t>
    </rPh>
    <rPh sb="2" eb="4">
      <t>ショグウ</t>
    </rPh>
    <rPh sb="4" eb="6">
      <t>カイゼン</t>
    </rPh>
    <rPh sb="6" eb="7">
      <t>ヒ</t>
    </rPh>
    <rPh sb="8" eb="10">
      <t>ゲツガク</t>
    </rPh>
    <rPh sb="20" eb="21">
      <t>エン</t>
    </rPh>
    <phoneticPr fontId="1"/>
  </si>
  <si>
    <t>→</t>
    <phoneticPr fontId="1"/>
  </si>
  <si>
    <t>a.</t>
    <phoneticPr fontId="1"/>
  </si>
  <si>
    <t>１、２歳児
（障害児を除く）</t>
    <rPh sb="3" eb="5">
      <t>サイジ</t>
    </rPh>
    <rPh sb="7" eb="10">
      <t>ショウガイジ</t>
    </rPh>
    <rPh sb="11" eb="12">
      <t>ノゾ</t>
    </rPh>
    <phoneticPr fontId="1"/>
  </si>
  <si>
    <t>÷</t>
    <phoneticPr fontId="1"/>
  </si>
  <si>
    <t>＝</t>
    <phoneticPr fontId="1"/>
  </si>
  <si>
    <t>０歳児
（障害児を除く）</t>
    <rPh sb="1" eb="3">
      <t>サイジ</t>
    </rPh>
    <phoneticPr fontId="1"/>
  </si>
  <si>
    <t>÷</t>
    <phoneticPr fontId="1"/>
  </si>
  <si>
    <t>１、２歳児
（障害児）</t>
    <rPh sb="3" eb="5">
      <t>サイジ</t>
    </rPh>
    <rPh sb="7" eb="10">
      <t>ショウガイジ</t>
    </rPh>
    <phoneticPr fontId="1"/>
  </si>
  <si>
    <t>＝</t>
    <phoneticPr fontId="1"/>
  </si>
  <si>
    <t>０歳児
（障害児）</t>
    <rPh sb="1" eb="3">
      <t>サイジ</t>
    </rPh>
    <rPh sb="5" eb="8">
      <t>ショウガイジ</t>
    </rPh>
    <phoneticPr fontId="1"/>
  </si>
  <si>
    <t>＋</t>
    <phoneticPr fontId="1"/>
  </si>
  <si>
    <t>人</t>
    <rPh sb="0" eb="1">
      <t>ヒト</t>
    </rPh>
    <phoneticPr fontId="1"/>
  </si>
  <si>
    <t>合計（小数点第１位四捨五入）</t>
    <phoneticPr fontId="1"/>
  </si>
  <si>
    <t>→</t>
    <phoneticPr fontId="1"/>
  </si>
  <si>
    <t>b.</t>
    <phoneticPr fontId="1"/>
  </si>
  <si>
    <t xml:space="preserve"> （＋0.4）</t>
    <phoneticPr fontId="1"/>
  </si>
  <si>
    <t>c.</t>
    <phoneticPr fontId="1"/>
  </si>
  <si>
    <t xml:space="preserve"> （＋0.5）</t>
    <phoneticPr fontId="1"/>
  </si>
  <si>
    <t>d.</t>
    <phoneticPr fontId="1"/>
  </si>
  <si>
    <t xml:space="preserve"> （－１）</t>
    <phoneticPr fontId="1"/>
  </si>
  <si>
    <t>e.</t>
    <phoneticPr fontId="1"/>
  </si>
  <si>
    <t>　処遇改善等加算Ⅱの加算額について、当該施設・事業所から同一法人内の他の施設・事業所をまたぐ配分を実施しない。　</t>
    <rPh sb="1" eb="3">
      <t>ショグウ</t>
    </rPh>
    <rPh sb="3" eb="5">
      <t>カイゼン</t>
    </rPh>
    <rPh sb="5" eb="6">
      <t>トウ</t>
    </rPh>
    <rPh sb="6" eb="8">
      <t>カサン</t>
    </rPh>
    <rPh sb="10" eb="12">
      <t>カサン</t>
    </rPh>
    <rPh sb="12" eb="13">
      <t>ガク</t>
    </rPh>
    <phoneticPr fontId="1"/>
  </si>
  <si>
    <t>小規模A型B型
事業所内</t>
    <rPh sb="0" eb="3">
      <t>ショウキボ</t>
    </rPh>
    <rPh sb="4" eb="5">
      <t>ガタ</t>
    </rPh>
    <rPh sb="6" eb="7">
      <t>ガタ</t>
    </rPh>
    <rPh sb="8" eb="11">
      <t>ジギョウショ</t>
    </rPh>
    <rPh sb="11" eb="12">
      <t>ナイ</t>
    </rPh>
    <phoneticPr fontId="11"/>
  </si>
  <si>
    <t>れた経験年数７年０か月以上の職員のうち、「保育士」「保育教諭」「教諭」「保健師・助産師・</t>
    <rPh sb="2" eb="4">
      <t>ケイケン</t>
    </rPh>
    <rPh sb="4" eb="6">
      <t>ネンスウ</t>
    </rPh>
    <rPh sb="7" eb="8">
      <t>ネン</t>
    </rPh>
    <rPh sb="10" eb="11">
      <t>ゲツ</t>
    </rPh>
    <rPh sb="11" eb="13">
      <t>イジョウ</t>
    </rPh>
    <rPh sb="14" eb="16">
      <t>ショクイン</t>
    </rPh>
    <rPh sb="21" eb="23">
      <t>ホイク</t>
    </rPh>
    <rPh sb="23" eb="24">
      <t>シ</t>
    </rPh>
    <rPh sb="26" eb="28">
      <t>ホイク</t>
    </rPh>
    <rPh sb="28" eb="30">
      <t>キョウユ</t>
    </rPh>
    <rPh sb="32" eb="34">
      <t>キョウユ</t>
    </rPh>
    <rPh sb="36" eb="38">
      <t>ホケン</t>
    </rPh>
    <phoneticPr fontId="1"/>
  </si>
  <si>
    <t>看護師・准看護師」に限ります。</t>
    <rPh sb="0" eb="3">
      <t>カンゴシ</t>
    </rPh>
    <rPh sb="4" eb="8">
      <t>ジュンカンゴシ</t>
    </rPh>
    <rPh sb="10" eb="11">
      <t>カギ</t>
    </rPh>
    <phoneticPr fontId="1"/>
  </si>
  <si>
    <r>
      <t>次の内容について、「</t>
    </r>
    <r>
      <rPr>
        <sz val="11"/>
        <rFont val="HGP創英角ｺﾞｼｯｸUB"/>
        <family val="3"/>
        <charset val="128"/>
      </rPr>
      <t>該当</t>
    </r>
    <r>
      <rPr>
        <sz val="11"/>
        <rFont val="ＭＳ Ｐ明朝"/>
        <family val="1"/>
        <charset val="128"/>
      </rPr>
      <t>」「</t>
    </r>
    <r>
      <rPr>
        <sz val="11"/>
        <rFont val="HGP創英角ｺﾞｼｯｸUB"/>
        <family val="3"/>
        <charset val="128"/>
      </rPr>
      <t>非該当</t>
    </r>
    <r>
      <rPr>
        <sz val="11"/>
        <rFont val="ＭＳ Ｐ明朝"/>
        <family val="1"/>
        <charset val="128"/>
      </rPr>
      <t>」を選択してください。</t>
    </r>
    <rPh sb="0" eb="1">
      <t>ツギ</t>
    </rPh>
    <rPh sb="2" eb="4">
      <t>ナイヨウ</t>
    </rPh>
    <rPh sb="10" eb="12">
      <t>ガイトウ</t>
    </rPh>
    <rPh sb="14" eb="17">
      <t>ヒガイトウ</t>
    </rPh>
    <rPh sb="19" eb="21">
      <t>センタク</t>
    </rPh>
    <phoneticPr fontId="1"/>
  </si>
  <si>
    <t>市町村</t>
    <phoneticPr fontId="1"/>
  </si>
  <si>
    <t>横浜市</t>
    <phoneticPr fontId="1"/>
  </si>
  <si>
    <t>代表者職・氏名</t>
    <rPh sb="0" eb="3">
      <t>ダイヒョウシャ</t>
    </rPh>
    <rPh sb="3" eb="4">
      <t>ショク</t>
    </rPh>
    <rPh sb="5" eb="7">
      <t>シメイ</t>
    </rPh>
    <phoneticPr fontId="11"/>
  </si>
  <si>
    <t>職員の職位、職責又は職務内容に応じた勤務条件等の要件及びこれに応じた賃金体系を定め、すべての職員に周知している。</t>
    <phoneticPr fontId="1"/>
  </si>
  <si>
    <t>　処遇改善等加算Ⅰの賃金改善要件分・キャリアパス要件分及び処遇改善等加算Ⅱを適用しており、職員処遇改善費を適用する。</t>
    <phoneticPr fontId="1"/>
  </si>
  <si>
    <t>　処遇改善等加算Ⅱの加算額について、当該施設・事業所から同一法人内の他の施設・事業所をまたぐ配分を実施しない。　</t>
    <phoneticPr fontId="1"/>
  </si>
  <si>
    <t>②</t>
    <phoneticPr fontId="1"/>
  </si>
  <si>
    <t>職員処遇改善費の加算対象職員数「人数Ｃ」</t>
    <rPh sb="0" eb="2">
      <t>ショクイン</t>
    </rPh>
    <rPh sb="2" eb="4">
      <t>ショグウ</t>
    </rPh>
    <rPh sb="4" eb="6">
      <t>カイゼン</t>
    </rPh>
    <rPh sb="6" eb="7">
      <t>ヒ</t>
    </rPh>
    <rPh sb="8" eb="10">
      <t>カサン</t>
    </rPh>
    <rPh sb="10" eb="12">
      <t>タイショウ</t>
    </rPh>
    <rPh sb="12" eb="14">
      <t>ショクイン</t>
    </rPh>
    <rPh sb="14" eb="15">
      <t>スウ</t>
    </rPh>
    <rPh sb="16" eb="18">
      <t>ニンズウ</t>
    </rPh>
    <phoneticPr fontId="1"/>
  </si>
  <si>
    <t>栄養管理加算（A：配置）</t>
    <rPh sb="0" eb="2">
      <t>エイヨウ</t>
    </rPh>
    <rPh sb="2" eb="4">
      <t>カンリ</t>
    </rPh>
    <rPh sb="4" eb="6">
      <t>カサン</t>
    </rPh>
    <rPh sb="9" eb="11">
      <t>ハイチ</t>
    </rPh>
    <phoneticPr fontId="1"/>
  </si>
  <si>
    <t>人数A（①×１/３）</t>
    <rPh sb="0" eb="2">
      <t>ニンズウ</t>
    </rPh>
    <phoneticPr fontId="1"/>
  </si>
  <si>
    <t>人数B（①×１/５）</t>
    <rPh sb="0" eb="2">
      <t>ニンズウ</t>
    </rPh>
    <phoneticPr fontId="1"/>
  </si>
  <si>
    <r>
      <t>保育標準時間認定の</t>
    </r>
    <r>
      <rPr>
        <sz val="11"/>
        <rFont val="ＭＳ Ｐゴシック"/>
        <family val="3"/>
        <charset val="128"/>
        <scheme val="minor"/>
      </rPr>
      <t>子ども</t>
    </r>
    <r>
      <rPr>
        <sz val="11"/>
        <rFont val="ＭＳ Ｐゴシック"/>
        <family val="2"/>
        <charset val="128"/>
        <scheme val="minor"/>
      </rPr>
      <t>の有無</t>
    </r>
    <rPh sb="0" eb="2">
      <t>ホイク</t>
    </rPh>
    <rPh sb="2" eb="4">
      <t>ヒョウジュン</t>
    </rPh>
    <rPh sb="4" eb="6">
      <t>ジカン</t>
    </rPh>
    <rPh sb="6" eb="8">
      <t>ニンテイ</t>
    </rPh>
    <rPh sb="9" eb="10">
      <t>コ</t>
    </rPh>
    <rPh sb="13" eb="15">
      <t>ウム</t>
    </rPh>
    <phoneticPr fontId="1"/>
  </si>
  <si>
    <t>加算見込額（合計）（1,000円未満切り捨て）
※新規事由に該当する場合は特定加算見込額</t>
    <rPh sb="0" eb="2">
      <t>カサン</t>
    </rPh>
    <rPh sb="2" eb="4">
      <t>ミコミ</t>
    </rPh>
    <rPh sb="4" eb="5">
      <t>ガク</t>
    </rPh>
    <rPh sb="6" eb="8">
      <t>ゴウケイ</t>
    </rPh>
    <rPh sb="15" eb="16">
      <t>エン</t>
    </rPh>
    <rPh sb="16" eb="18">
      <t>ミマン</t>
    </rPh>
    <rPh sb="18" eb="19">
      <t>キ</t>
    </rPh>
    <rPh sb="20" eb="21">
      <t>ス</t>
    </rPh>
    <rPh sb="25" eb="27">
      <t>シンキ</t>
    </rPh>
    <rPh sb="27" eb="29">
      <t>ジユウ</t>
    </rPh>
    <rPh sb="30" eb="32">
      <t>ガイトウ</t>
    </rPh>
    <rPh sb="34" eb="36">
      <t>バアイ</t>
    </rPh>
    <rPh sb="37" eb="39">
      <t>トクテイ</t>
    </rPh>
    <rPh sb="39" eb="41">
      <t>カサン</t>
    </rPh>
    <rPh sb="41" eb="43">
      <t>ミコ</t>
    </rPh>
    <rPh sb="43" eb="44">
      <t>ガク</t>
    </rPh>
    <phoneticPr fontId="1"/>
  </si>
  <si>
    <t xml:space="preserve"> （＋0.6）</t>
    <phoneticPr fontId="1"/>
  </si>
  <si>
    <t>平均年齢別児童数計算表（認定こども園、保育所等）</t>
    <rPh sb="0" eb="2">
      <t>ヘイキン</t>
    </rPh>
    <rPh sb="2" eb="4">
      <t>ネンレイ</t>
    </rPh>
    <rPh sb="4" eb="5">
      <t>ベツ</t>
    </rPh>
    <rPh sb="5" eb="7">
      <t>ジドウ</t>
    </rPh>
    <rPh sb="7" eb="8">
      <t>スウ</t>
    </rPh>
    <rPh sb="8" eb="10">
      <t>ケイサン</t>
    </rPh>
    <rPh sb="10" eb="11">
      <t>ヒョウ</t>
    </rPh>
    <rPh sb="12" eb="14">
      <t>ニンテイ</t>
    </rPh>
    <rPh sb="17" eb="18">
      <t>エン</t>
    </rPh>
    <rPh sb="19" eb="21">
      <t>ホイク</t>
    </rPh>
    <rPh sb="21" eb="22">
      <t>ショ</t>
    </rPh>
    <rPh sb="22" eb="23">
      <t>トウ</t>
    </rPh>
    <phoneticPr fontId="1"/>
  </si>
  <si>
    <t>施設・事業所名</t>
    <rPh sb="0" eb="2">
      <t>シセツ</t>
    </rPh>
    <rPh sb="3" eb="6">
      <t>ジギョウショ</t>
    </rPh>
    <rPh sb="6" eb="7">
      <t>メイ</t>
    </rPh>
    <phoneticPr fontId="1"/>
  </si>
  <si>
    <t>黄緑セルは入力項目、グレー・黄色（オレンジ）セルは自動計算。</t>
    <rPh sb="0" eb="2">
      <t>キミドリ</t>
    </rPh>
    <rPh sb="5" eb="7">
      <t>ニュウリョク</t>
    </rPh>
    <rPh sb="7" eb="9">
      <t>コウモク</t>
    </rPh>
    <rPh sb="14" eb="16">
      <t>キイロ</t>
    </rPh>
    <rPh sb="25" eb="27">
      <t>ジドウ</t>
    </rPh>
    <rPh sb="27" eb="29">
      <t>ケイサン</t>
    </rPh>
    <phoneticPr fontId="1"/>
  </si>
  <si>
    <t>子ども数は、月初日利用子ども数を入力すること。</t>
    <rPh sb="0" eb="1">
      <t>コ</t>
    </rPh>
    <rPh sb="3" eb="4">
      <t>カズ</t>
    </rPh>
    <rPh sb="6" eb="7">
      <t>ツキ</t>
    </rPh>
    <rPh sb="7" eb="9">
      <t>ショニチ</t>
    </rPh>
    <rPh sb="9" eb="11">
      <t>リヨウ</t>
    </rPh>
    <rPh sb="11" eb="12">
      <t>コ</t>
    </rPh>
    <rPh sb="14" eb="15">
      <t>カズ</t>
    </rPh>
    <rPh sb="16" eb="18">
      <t>ニュウリョク</t>
    </rPh>
    <phoneticPr fontId="1"/>
  </si>
  <si>
    <t>小規模保育所、事業所内保育所については、１，２歳児、０歳児欄に記入すること。</t>
    <rPh sb="0" eb="3">
      <t>ショウキボ</t>
    </rPh>
    <rPh sb="3" eb="6">
      <t>ホイクショ</t>
    </rPh>
    <rPh sb="7" eb="10">
      <t>ジギョウショ</t>
    </rPh>
    <rPh sb="10" eb="11">
      <t>ナイ</t>
    </rPh>
    <rPh sb="11" eb="14">
      <t>ホイクショ</t>
    </rPh>
    <rPh sb="23" eb="25">
      <t>サイジ</t>
    </rPh>
    <rPh sb="27" eb="29">
      <t>サイジ</t>
    </rPh>
    <rPh sb="29" eb="30">
      <t>ラン</t>
    </rPh>
    <rPh sb="31" eb="33">
      <t>キニュウ</t>
    </rPh>
    <phoneticPr fontId="1"/>
  </si>
  <si>
    <t>（１）前年度の利用子ども数の実績</t>
    <rPh sb="3" eb="6">
      <t>ゼンネンド</t>
    </rPh>
    <rPh sb="7" eb="9">
      <t>リヨウ</t>
    </rPh>
    <rPh sb="9" eb="10">
      <t>コ</t>
    </rPh>
    <rPh sb="12" eb="13">
      <t>カズ</t>
    </rPh>
    <rPh sb="14" eb="16">
      <t>ジッセキ</t>
    </rPh>
    <phoneticPr fontId="1"/>
  </si>
  <si>
    <t>平均
子ども数</t>
    <rPh sb="0" eb="2">
      <t>ヘイキン</t>
    </rPh>
    <phoneticPr fontId="1"/>
  </si>
  <si>
    <t>実績</t>
    <rPh sb="0" eb="2">
      <t>ジッセキ</t>
    </rPh>
    <phoneticPr fontId="1"/>
  </si>
  <si>
    <t>４歳以上児</t>
    <rPh sb="1" eb="2">
      <t>サイ</t>
    </rPh>
    <rPh sb="4" eb="5">
      <t>ジ</t>
    </rPh>
    <phoneticPr fontId="1"/>
  </si>
  <si>
    <t>子ども数</t>
    <rPh sb="0" eb="1">
      <t>コ</t>
    </rPh>
    <rPh sb="3" eb="4">
      <t>カズ</t>
    </rPh>
    <phoneticPr fontId="1"/>
  </si>
  <si>
    <t>伸び率</t>
    <rPh sb="0" eb="1">
      <t>ノ</t>
    </rPh>
    <rPh sb="2" eb="3">
      <t>リツ</t>
    </rPh>
    <phoneticPr fontId="1"/>
  </si>
  <si>
    <t xml:space="preserve"> </t>
    <phoneticPr fontId="1"/>
  </si>
  <si>
    <t>３歳児</t>
    <rPh sb="1" eb="3">
      <t>サイジ</t>
    </rPh>
    <phoneticPr fontId="1"/>
  </si>
  <si>
    <r>
      <rPr>
        <b/>
        <u/>
        <sz val="10"/>
        <rFont val="HGｺﾞｼｯｸM"/>
        <family val="3"/>
        <charset val="128"/>
      </rPr>
      <t>うち</t>
    </r>
    <r>
      <rPr>
        <sz val="10"/>
        <rFont val="HGｺﾞｼｯｸM"/>
        <family val="3"/>
        <charset val="128"/>
      </rPr>
      <t>満３歳児</t>
    </r>
    <r>
      <rPr>
        <sz val="11"/>
        <rFont val="HGｺﾞｼｯｸM"/>
        <family val="3"/>
        <charset val="128"/>
      </rPr>
      <t xml:space="preserve">
</t>
    </r>
    <r>
      <rPr>
        <sz val="8"/>
        <rFont val="HGｺﾞｼｯｸM"/>
        <family val="3"/>
        <charset val="128"/>
      </rPr>
      <t>（認定こども園）</t>
    </r>
    <rPh sb="2" eb="3">
      <t>マン</t>
    </rPh>
    <rPh sb="4" eb="6">
      <t>サイジ</t>
    </rPh>
    <rPh sb="8" eb="10">
      <t>ニン</t>
    </rPh>
    <phoneticPr fontId="1"/>
  </si>
  <si>
    <t>１，２歳児</t>
    <rPh sb="3" eb="5">
      <t>サイジ</t>
    </rPh>
    <phoneticPr fontId="1"/>
  </si>
  <si>
    <t>０歳児</t>
    <rPh sb="1" eb="3">
      <t>サイジ</t>
    </rPh>
    <phoneticPr fontId="1"/>
  </si>
  <si>
    <t>合計</t>
    <rPh sb="0" eb="2">
      <t>ゴウケイ</t>
    </rPh>
    <phoneticPr fontId="1"/>
  </si>
  <si>
    <t>（２）当年度の見込平均利用子ども数</t>
    <rPh sb="3" eb="6">
      <t>トウネンド</t>
    </rPh>
    <rPh sb="7" eb="9">
      <t>ミコミ</t>
    </rPh>
    <rPh sb="9" eb="11">
      <t>ヘイキン</t>
    </rPh>
    <rPh sb="11" eb="13">
      <t>リヨウ</t>
    </rPh>
    <rPh sb="13" eb="14">
      <t>コ</t>
    </rPh>
    <rPh sb="16" eb="17">
      <t>スウ</t>
    </rPh>
    <phoneticPr fontId="1"/>
  </si>
  <si>
    <t>見込み（４月実績×（１）で算出された伸び率）</t>
    <rPh sb="0" eb="2">
      <t>ミコ</t>
    </rPh>
    <phoneticPr fontId="1"/>
  </si>
  <si>
    <r>
      <rPr>
        <b/>
        <u/>
        <sz val="11"/>
        <rFont val="HGｺﾞｼｯｸM"/>
        <family val="3"/>
        <charset val="128"/>
      </rPr>
      <t>うち</t>
    </r>
    <r>
      <rPr>
        <sz val="11"/>
        <rFont val="HGｺﾞｼｯｸM"/>
        <family val="3"/>
        <charset val="128"/>
      </rPr>
      <t xml:space="preserve">満３歳児
</t>
    </r>
    <r>
      <rPr>
        <sz val="8"/>
        <rFont val="HGｺﾞｼｯｸM"/>
        <family val="3"/>
        <charset val="128"/>
      </rPr>
      <t>（認定こども園）</t>
    </r>
    <rPh sb="2" eb="3">
      <t>マン</t>
    </rPh>
    <rPh sb="4" eb="6">
      <t>サイジ</t>
    </rPh>
    <phoneticPr fontId="1"/>
  </si>
  <si>
    <t>※各月の初日人数は各施設の面積基準を下回らないこと。</t>
    <rPh sb="1" eb="3">
      <t>カクツキ</t>
    </rPh>
    <rPh sb="4" eb="6">
      <t>ショニチ</t>
    </rPh>
    <rPh sb="6" eb="8">
      <t>ニンズウ</t>
    </rPh>
    <rPh sb="9" eb="12">
      <t>カクシセツ</t>
    </rPh>
    <rPh sb="13" eb="15">
      <t>メンセキ</t>
    </rPh>
    <rPh sb="15" eb="17">
      <t>キジュン</t>
    </rPh>
    <rPh sb="18" eb="20">
      <t>シタマワ</t>
    </rPh>
    <phoneticPr fontId="1"/>
  </si>
  <si>
    <t>（３）当年度の見込平均利用子ども数（（２）により難い場合）</t>
    <rPh sb="3" eb="6">
      <t>トウネンド</t>
    </rPh>
    <rPh sb="7" eb="9">
      <t>ミコ</t>
    </rPh>
    <rPh sb="9" eb="11">
      <t>ヘイキン</t>
    </rPh>
    <rPh sb="11" eb="14">
      <t>リヨウコ</t>
    </rPh>
    <rPh sb="16" eb="17">
      <t>カズ</t>
    </rPh>
    <rPh sb="24" eb="25">
      <t>ガタ</t>
    </rPh>
    <rPh sb="26" eb="28">
      <t>バアイ</t>
    </rPh>
    <phoneticPr fontId="1"/>
  </si>
  <si>
    <t>見込み</t>
    <rPh sb="0" eb="2">
      <t>ミコ</t>
    </rPh>
    <phoneticPr fontId="1"/>
  </si>
  <si>
    <t>（２）により難い理由（（３）の算出結果を使用する場合に記入）</t>
    <rPh sb="6" eb="7">
      <t>ガタ</t>
    </rPh>
    <rPh sb="8" eb="10">
      <t>リユウ</t>
    </rPh>
    <rPh sb="15" eb="17">
      <t>サンシュツ</t>
    </rPh>
    <rPh sb="17" eb="19">
      <t>ケッカ</t>
    </rPh>
    <rPh sb="20" eb="22">
      <t>シヨウ</t>
    </rPh>
    <rPh sb="24" eb="26">
      <t>バアイ</t>
    </rPh>
    <rPh sb="27" eb="29">
      <t>キニュウ</t>
    </rPh>
    <phoneticPr fontId="1"/>
  </si>
  <si>
    <t>f.</t>
    <phoneticPr fontId="1"/>
  </si>
  <si>
    <t>「人数Ａ」及び「人数Ｂ」の算定の基礎となる職員数
　　（ａ～fの合計：小数点第１位四捨五入）</t>
    <rPh sb="1" eb="3">
      <t>ニンズウ</t>
    </rPh>
    <rPh sb="5" eb="6">
      <t>オヨ</t>
    </rPh>
    <rPh sb="8" eb="10">
      <t>ニンズウ</t>
    </rPh>
    <rPh sb="13" eb="15">
      <t>サンテイ</t>
    </rPh>
    <rPh sb="16" eb="18">
      <t>キソ</t>
    </rPh>
    <rPh sb="21" eb="24">
      <t>ショクインスウ</t>
    </rPh>
    <rPh sb="32" eb="34">
      <t>ゴウケイ</t>
    </rPh>
    <rPh sb="35" eb="38">
      <t>ショウスウテン</t>
    </rPh>
    <rPh sb="38" eb="39">
      <t>ダイ</t>
    </rPh>
    <rPh sb="40" eb="41">
      <t>イ</t>
    </rPh>
    <rPh sb="41" eb="45">
      <t>シシャゴニュウ</t>
    </rPh>
    <phoneticPr fontId="1"/>
  </si>
  <si>
    <t>令和４年度 処遇改善等加算Ⅱ及び職員処遇改善費の
加算見込額積算表</t>
    <rPh sb="0" eb="2">
      <t>レイワ</t>
    </rPh>
    <rPh sb="3" eb="5">
      <t>ネンド</t>
    </rPh>
    <rPh sb="6" eb="8">
      <t>ショグウ</t>
    </rPh>
    <rPh sb="8" eb="10">
      <t>カイゼン</t>
    </rPh>
    <rPh sb="10" eb="11">
      <t>トウ</t>
    </rPh>
    <rPh sb="11" eb="13">
      <t>カサン</t>
    </rPh>
    <rPh sb="14" eb="15">
      <t>オヨ</t>
    </rPh>
    <rPh sb="16" eb="18">
      <t>ショクイン</t>
    </rPh>
    <rPh sb="18" eb="20">
      <t>ショグウ</t>
    </rPh>
    <rPh sb="20" eb="22">
      <t>カイゼン</t>
    </rPh>
    <rPh sb="22" eb="23">
      <t>ヒ</t>
    </rPh>
    <rPh sb="25" eb="27">
      <t>カサン</t>
    </rPh>
    <rPh sb="27" eb="29">
      <t>ミコ</t>
    </rPh>
    <rPh sb="29" eb="30">
      <t>ガク</t>
    </rPh>
    <rPh sb="30" eb="32">
      <t>セキサン</t>
    </rPh>
    <rPh sb="32" eb="33">
      <t>ヒョウ</t>
    </rPh>
    <phoneticPr fontId="4"/>
  </si>
  <si>
    <r>
      <t>副主任保育士等の加算見込額（1,000円未満切り捨て）
　　（</t>
    </r>
    <r>
      <rPr>
        <sz val="12"/>
        <rFont val="HGPｺﾞｼｯｸM"/>
        <family val="3"/>
        <charset val="128"/>
      </rPr>
      <t>48,780円×「人数Ａ」×賃金改善実施月数）</t>
    </r>
    <rPh sb="0" eb="3">
      <t>フクシュニン</t>
    </rPh>
    <rPh sb="3" eb="6">
      <t>ホイクシ</t>
    </rPh>
    <rPh sb="6" eb="7">
      <t>トウ</t>
    </rPh>
    <rPh sb="8" eb="10">
      <t>カサン</t>
    </rPh>
    <rPh sb="10" eb="12">
      <t>ミコミ</t>
    </rPh>
    <rPh sb="12" eb="13">
      <t>ガク</t>
    </rPh>
    <rPh sb="19" eb="20">
      <t>エン</t>
    </rPh>
    <rPh sb="20" eb="22">
      <t>ミマン</t>
    </rPh>
    <rPh sb="22" eb="23">
      <t>キ</t>
    </rPh>
    <rPh sb="24" eb="25">
      <t>ス</t>
    </rPh>
    <rPh sb="37" eb="38">
      <t>エン</t>
    </rPh>
    <rPh sb="40" eb="42">
      <t>ニンズウ</t>
    </rPh>
    <rPh sb="45" eb="47">
      <t>チンギン</t>
    </rPh>
    <rPh sb="47" eb="49">
      <t>カイゼン</t>
    </rPh>
    <rPh sb="49" eb="51">
      <t>ジッシ</t>
    </rPh>
    <rPh sb="51" eb="53">
      <t>ツキスウ</t>
    </rPh>
    <phoneticPr fontId="1"/>
  </si>
  <si>
    <t>職務分野別リーダー等の加算見込額（1,000円未満切り捨て）
　　（6,100円×「人数Ｂ」×賃金改善実施月数）</t>
    <rPh sb="0" eb="2">
      <t>ショクム</t>
    </rPh>
    <rPh sb="2" eb="4">
      <t>ブンヤ</t>
    </rPh>
    <rPh sb="4" eb="5">
      <t>ベツ</t>
    </rPh>
    <rPh sb="9" eb="10">
      <t>トウ</t>
    </rPh>
    <rPh sb="11" eb="13">
      <t>カサン</t>
    </rPh>
    <rPh sb="13" eb="15">
      <t>ミコミ</t>
    </rPh>
    <rPh sb="15" eb="16">
      <t>ガク</t>
    </rPh>
    <rPh sb="22" eb="23">
      <t>エン</t>
    </rPh>
    <rPh sb="23" eb="25">
      <t>ミマン</t>
    </rPh>
    <rPh sb="25" eb="26">
      <t>キ</t>
    </rPh>
    <rPh sb="27" eb="28">
      <t>ス</t>
    </rPh>
    <rPh sb="39" eb="40">
      <t>エン</t>
    </rPh>
    <rPh sb="42" eb="44">
      <t>ニンズウ</t>
    </rPh>
    <rPh sb="47" eb="49">
      <t>チンギン</t>
    </rPh>
    <rPh sb="49" eb="51">
      <t>カイゼン</t>
    </rPh>
    <rPh sb="51" eb="53">
      <t>ジッシ</t>
    </rPh>
    <rPh sb="53" eb="55">
      <t>ツキスウ</t>
    </rPh>
    <phoneticPr fontId="1"/>
  </si>
  <si>
    <t>※処遇改善等加算Ⅰの加算率等認定申請書（処遇改善等加算Ⅰ）（第１号様式の１）で記載さ</t>
    <rPh sb="1" eb="3">
      <t>ショグウ</t>
    </rPh>
    <rPh sb="3" eb="5">
      <t>カイゼン</t>
    </rPh>
    <rPh sb="5" eb="6">
      <t>トウ</t>
    </rPh>
    <rPh sb="6" eb="8">
      <t>カサン</t>
    </rPh>
    <rPh sb="10" eb="12">
      <t>カサン</t>
    </rPh>
    <rPh sb="12" eb="13">
      <t>リツ</t>
    </rPh>
    <rPh sb="13" eb="14">
      <t>トウ</t>
    </rPh>
    <rPh sb="14" eb="16">
      <t>ニンテイ</t>
    </rPh>
    <rPh sb="16" eb="19">
      <t>シンセイショ</t>
    </rPh>
    <rPh sb="20" eb="22">
      <t>ショグウ</t>
    </rPh>
    <rPh sb="22" eb="24">
      <t>カイゼン</t>
    </rPh>
    <rPh sb="24" eb="25">
      <t>トウ</t>
    </rPh>
    <rPh sb="25" eb="27">
      <t>カサン</t>
    </rPh>
    <rPh sb="30" eb="31">
      <t>ダイ</t>
    </rPh>
    <rPh sb="32" eb="33">
      <t>ゴウ</t>
    </rPh>
    <rPh sb="33" eb="35">
      <t>ヨウシキ</t>
    </rPh>
    <rPh sb="39" eb="41">
      <t>キサイ</t>
    </rPh>
    <phoneticPr fontId="1"/>
  </si>
  <si>
    <t>令和４年度加算算定対象人数等認定申請書（処遇改善等加算Ⅱ及び職員処遇改善費）</t>
    <phoneticPr fontId="1"/>
  </si>
  <si>
    <t>※処遇改善等加算Ⅰの加算率等認定申請書（処遇改善等加算Ⅰ）（第１号様式の１）で記載された経験年数７年０か月以上の職員のうち、「保育士」「保育教諭」「教諭」「保健師・助産師・看護師・准看護師」に限ります。</t>
    <rPh sb="13" eb="14">
      <t>トウ</t>
    </rPh>
    <phoneticPr fontId="1"/>
  </si>
  <si>
    <t>令和３年度</t>
    <rPh sb="0" eb="2">
      <t>レイワ</t>
    </rPh>
    <rPh sb="3" eb="5">
      <t>ネンド</t>
    </rPh>
    <phoneticPr fontId="1"/>
  </si>
  <si>
    <t>令和４年度</t>
    <rPh sb="0" eb="2">
      <t>レイワ</t>
    </rPh>
    <rPh sb="3" eb="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</si>
</sst>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quot;人&quot;"/>
    <numFmt numFmtId="177" formatCode="0_ "/>
    <numFmt numFmtId="178" formatCode="0_);[Red]\(0\)"/>
    <numFmt numFmtId="179" formatCode="0&quot;人&quot;"/>
    <numFmt numFmtId="180" formatCode="0.0_ "/>
    <numFmt numFmtId="181" formatCode="#,##0_ "/>
    <numFmt numFmtId="182" formatCode="[$-411]ggge&quot;年&quot;m&quot;月&quot;d&quot;日&quot;;@"/>
    <numFmt numFmtId="183" formatCode="#,##0&quot;月&quot;\ "/>
    <numFmt numFmtId="184" formatCode="#,##0&quot;人&quot;\ "/>
    <numFmt numFmtId="185" formatCode="0.00_ "/>
    <numFmt numFmtId="186" formatCode="#,##0.0&quot;人&quot;\ "/>
  </numFmts>
  <fonts count="47">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font>
    <font>
      <sz val="6"/>
      <name val="ＭＳ Ｐゴシック"/>
      <family val="3"/>
      <charset val="128"/>
    </font>
    <font>
      <sz val="11"/>
      <name val="明朝"/>
      <family val="3"/>
      <charset val="128"/>
    </font>
    <font>
      <sz val="12"/>
      <name val="ＭＳ ゴシック"/>
      <family val="3"/>
      <charset val="128"/>
    </font>
    <font>
      <sz val="10"/>
      <name val="ＭＳ 明朝"/>
      <family val="1"/>
      <charset val="128"/>
    </font>
    <font>
      <sz val="11"/>
      <color indexed="8"/>
      <name val="ＭＳ Ｐゴシック"/>
      <family val="3"/>
      <charset val="128"/>
    </font>
    <font>
      <sz val="11"/>
      <name val="ＭＳ Ｐ明朝"/>
      <family val="1"/>
      <charset val="128"/>
    </font>
    <font>
      <sz val="10"/>
      <name val="ＭＳ Ｐ明朝"/>
      <family val="1"/>
      <charset val="128"/>
    </font>
    <font>
      <sz val="6"/>
      <name val="ＭＳ Ｐゴシック"/>
      <family val="3"/>
      <charset val="128"/>
      <scheme val="minor"/>
    </font>
    <font>
      <sz val="20"/>
      <name val="ＭＳ Ｐ明朝"/>
      <family val="1"/>
      <charset val="128"/>
    </font>
    <font>
      <sz val="18"/>
      <name val="ＭＳ Ｐ明朝"/>
      <family val="1"/>
      <charset val="128"/>
    </font>
    <font>
      <b/>
      <sz val="28"/>
      <name val="HGPｺﾞｼｯｸM"/>
      <family val="3"/>
      <charset val="128"/>
    </font>
    <font>
      <sz val="12"/>
      <name val="HGPｺﾞｼｯｸM"/>
      <family val="3"/>
      <charset val="128"/>
    </font>
    <font>
      <b/>
      <sz val="18"/>
      <name val="HGｺﾞｼｯｸM"/>
      <family val="3"/>
      <charset val="128"/>
    </font>
    <font>
      <sz val="12"/>
      <name val="HGS創英角ｺﾞｼｯｸUB"/>
      <family val="3"/>
      <charset val="128"/>
    </font>
    <font>
      <sz val="11"/>
      <name val="HGP創英角ｺﾞｼｯｸUB"/>
      <family val="3"/>
      <charset val="128"/>
    </font>
    <font>
      <sz val="9"/>
      <color indexed="81"/>
      <name val="MS P ゴシック"/>
      <family val="3"/>
      <charset val="128"/>
    </font>
    <font>
      <sz val="11"/>
      <name val="ＭＳ Ｐゴシック"/>
      <family val="2"/>
      <charset val="128"/>
      <scheme val="minor"/>
    </font>
    <font>
      <b/>
      <sz val="12"/>
      <name val="HGPｺﾞｼｯｸM"/>
      <family val="3"/>
      <charset val="128"/>
    </font>
    <font>
      <sz val="11"/>
      <name val="HGPｺﾞｼｯｸM"/>
      <family val="3"/>
      <charset val="128"/>
    </font>
    <font>
      <sz val="14"/>
      <name val="HGP創英角ｺﾞｼｯｸUB"/>
      <family val="3"/>
      <charset val="128"/>
    </font>
    <font>
      <sz val="20"/>
      <name val="ＭＳ Ｐゴシック"/>
      <family val="2"/>
      <charset val="128"/>
      <scheme val="minor"/>
    </font>
    <font>
      <sz val="12"/>
      <name val="HGP創英角ｺﾞｼｯｸUB"/>
      <family val="3"/>
      <charset val="128"/>
    </font>
    <font>
      <sz val="12"/>
      <name val="ＭＳ Ｐゴシック"/>
      <family val="2"/>
      <charset val="128"/>
      <scheme val="minor"/>
    </font>
    <font>
      <sz val="14"/>
      <name val="ＭＳ Ｐゴシック"/>
      <family val="3"/>
      <charset val="128"/>
      <scheme val="minor"/>
    </font>
    <font>
      <sz val="11"/>
      <name val="ＭＳ Ｐゴシック"/>
      <family val="3"/>
      <charset val="128"/>
      <scheme val="minor"/>
    </font>
    <font>
      <sz val="16"/>
      <name val="HGP創英角ｺﾞｼｯｸUB"/>
      <family val="3"/>
      <charset val="128"/>
    </font>
    <font>
      <b/>
      <sz val="14"/>
      <name val="ＭＳ Ｐゴシック"/>
      <family val="3"/>
      <charset val="128"/>
      <scheme val="minor"/>
    </font>
    <font>
      <sz val="11"/>
      <color theme="1"/>
      <name val="HGｺﾞｼｯｸM"/>
      <family val="3"/>
      <charset val="128"/>
    </font>
    <font>
      <sz val="12"/>
      <color theme="1"/>
      <name val="HGｺﾞｼｯｸE"/>
      <family val="3"/>
      <charset val="128"/>
    </font>
    <font>
      <b/>
      <sz val="18"/>
      <color theme="1"/>
      <name val="HGｺﾞｼｯｸM"/>
      <family val="3"/>
      <charset val="128"/>
    </font>
    <font>
      <b/>
      <sz val="24"/>
      <color theme="1"/>
      <name val="HGｺﾞｼｯｸM"/>
      <family val="3"/>
      <charset val="128"/>
    </font>
    <font>
      <sz val="12"/>
      <color theme="1"/>
      <name val="HGｺﾞｼｯｸM"/>
      <family val="3"/>
      <charset val="128"/>
    </font>
    <font>
      <b/>
      <sz val="14"/>
      <color theme="1"/>
      <name val="HGｺﾞｼｯｸM"/>
      <family val="3"/>
      <charset val="128"/>
    </font>
    <font>
      <b/>
      <sz val="11"/>
      <name val="HGｺﾞｼｯｸM"/>
      <family val="3"/>
      <charset val="128"/>
    </font>
    <font>
      <b/>
      <sz val="11"/>
      <color theme="1"/>
      <name val="HGｺﾞｼｯｸM"/>
      <family val="3"/>
      <charset val="128"/>
    </font>
    <font>
      <sz val="11"/>
      <name val="HGｺﾞｼｯｸM"/>
      <family val="3"/>
      <charset val="128"/>
    </font>
    <font>
      <b/>
      <u/>
      <sz val="10"/>
      <name val="HGｺﾞｼｯｸM"/>
      <family val="3"/>
      <charset val="128"/>
    </font>
    <font>
      <sz val="10"/>
      <name val="HGｺﾞｼｯｸM"/>
      <family val="3"/>
      <charset val="128"/>
    </font>
    <font>
      <sz val="8"/>
      <name val="HGｺﾞｼｯｸM"/>
      <family val="3"/>
      <charset val="128"/>
    </font>
    <font>
      <b/>
      <u/>
      <sz val="11"/>
      <name val="HGｺﾞｼｯｸM"/>
      <family val="3"/>
      <charset val="128"/>
    </font>
    <font>
      <b/>
      <sz val="12"/>
      <color theme="1"/>
      <name val="HGｺﾞｼｯｸM"/>
      <family val="3"/>
      <charset val="128"/>
    </font>
    <font>
      <sz val="9"/>
      <color indexed="10"/>
      <name val="MS P ゴシック"/>
      <family val="3"/>
      <charset val="128"/>
    </font>
    <font>
      <b/>
      <sz val="12"/>
      <color indexed="10"/>
      <name val="MS P ゴシック"/>
      <family val="3"/>
      <charset val="128"/>
    </font>
  </fonts>
  <fills count="10">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rgb="FF99FF99"/>
        <bgColor indexed="64"/>
      </patternFill>
    </fill>
    <fill>
      <patternFill patternType="solid">
        <fgColor rgb="FFCCFF99"/>
        <bgColor indexed="64"/>
      </patternFill>
    </fill>
    <fill>
      <patternFill patternType="solid">
        <fgColor rgb="FFC4FEA4"/>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s>
  <borders count="128">
    <border>
      <left/>
      <right/>
      <top/>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medium">
        <color auto="1"/>
      </top>
      <bottom/>
      <diagonal/>
    </border>
    <border>
      <left/>
      <right style="thin">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top/>
      <bottom style="medium">
        <color auto="1"/>
      </bottom>
      <diagonal/>
    </border>
    <border>
      <left/>
      <right/>
      <top style="medium">
        <color auto="1"/>
      </top>
      <bottom style="medium">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indexed="64"/>
      </top>
      <bottom style="medium">
        <color indexed="64"/>
      </bottom>
      <diagonal/>
    </border>
    <border>
      <left/>
      <right style="medium">
        <color auto="1"/>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thin">
        <color auto="1"/>
      </bottom>
      <diagonal/>
    </border>
    <border>
      <left/>
      <right style="medium">
        <color indexed="64"/>
      </right>
      <top/>
      <bottom style="thin">
        <color auto="1"/>
      </bottom>
      <diagonal/>
    </border>
    <border>
      <left/>
      <right/>
      <top style="thin">
        <color indexed="64"/>
      </top>
      <bottom style="dotted">
        <color indexed="64"/>
      </bottom>
      <diagonal/>
    </border>
    <border>
      <left/>
      <right style="thin">
        <color indexed="64"/>
      </right>
      <top style="dotted">
        <color indexed="64"/>
      </top>
      <bottom/>
      <diagonal/>
    </border>
    <border>
      <left/>
      <right/>
      <top style="dotted">
        <color indexed="64"/>
      </top>
      <bottom/>
      <diagonal/>
    </border>
    <border>
      <left/>
      <right/>
      <top style="medium">
        <color auto="1"/>
      </top>
      <bottom/>
      <diagonal/>
    </border>
    <border>
      <left style="medium">
        <color indexed="64"/>
      </left>
      <right/>
      <top style="thin">
        <color auto="1"/>
      </top>
      <bottom style="medium">
        <color indexed="64"/>
      </bottom>
      <diagonal/>
    </border>
    <border>
      <left/>
      <right/>
      <top/>
      <bottom style="medium">
        <color indexed="64"/>
      </bottom>
      <diagonal/>
    </border>
    <border>
      <left style="thin">
        <color auto="1"/>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medium">
        <color auto="1"/>
      </top>
      <bottom style="thin">
        <color indexed="64"/>
      </bottom>
      <diagonal/>
    </border>
    <border>
      <left/>
      <right style="thin">
        <color auto="1"/>
      </right>
      <top style="medium">
        <color auto="1"/>
      </top>
      <bottom style="thin">
        <color indexed="64"/>
      </bottom>
      <diagonal/>
    </border>
    <border>
      <left/>
      <right style="medium">
        <color auto="1"/>
      </right>
      <top style="thin">
        <color indexed="64"/>
      </top>
      <bottom style="medium">
        <color auto="1"/>
      </bottom>
      <diagonal/>
    </border>
    <border>
      <left/>
      <right style="double">
        <color auto="1"/>
      </right>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diagonal/>
    </border>
    <border>
      <left/>
      <right style="thin">
        <color indexed="64"/>
      </right>
      <top/>
      <bottom style="medium">
        <color indexed="64"/>
      </bottom>
      <diagonal/>
    </border>
    <border>
      <left/>
      <right style="thick">
        <color indexed="64"/>
      </right>
      <top/>
      <bottom style="thick">
        <color indexed="64"/>
      </bottom>
      <diagonal/>
    </border>
    <border>
      <left style="medium">
        <color indexed="64"/>
      </left>
      <right/>
      <top style="thin">
        <color indexed="64"/>
      </top>
      <bottom/>
      <diagonal/>
    </border>
    <border>
      <left/>
      <right/>
      <top/>
      <bottom style="thick">
        <color indexed="64"/>
      </bottom>
      <diagonal/>
    </border>
    <border>
      <left/>
      <right style="thick">
        <color indexed="64"/>
      </right>
      <top style="medium">
        <color indexed="64"/>
      </top>
      <bottom style="medium">
        <color indexed="64"/>
      </bottom>
      <diagonal/>
    </border>
    <border>
      <left style="thick">
        <color indexed="64"/>
      </left>
      <right/>
      <top/>
      <bottom style="thick">
        <color indexed="64"/>
      </bottom>
      <diagonal/>
    </border>
    <border>
      <left style="thin">
        <color indexed="64"/>
      </left>
      <right/>
      <top/>
      <bottom style="hair">
        <color indexed="64"/>
      </bottom>
      <diagonal/>
    </border>
    <border>
      <left/>
      <right/>
      <top/>
      <bottom style="hair">
        <color indexed="64"/>
      </bottom>
      <diagonal/>
    </border>
    <border>
      <left/>
      <right/>
      <top style="hair">
        <color indexed="64"/>
      </top>
      <bottom style="thin">
        <color indexed="64"/>
      </bottom>
      <diagonal/>
    </border>
    <border>
      <left/>
      <right style="medium">
        <color indexed="64"/>
      </right>
      <top/>
      <bottom style="medium">
        <color indexed="64"/>
      </bottom>
      <diagonal/>
    </border>
    <border>
      <left style="thin">
        <color auto="1"/>
      </left>
      <right/>
      <top style="hair">
        <color auto="1"/>
      </top>
      <bottom style="thin">
        <color auto="1"/>
      </bottom>
      <diagonal/>
    </border>
    <border>
      <left/>
      <right style="medium">
        <color indexed="64"/>
      </right>
      <top style="hair">
        <color auto="1"/>
      </top>
      <bottom style="thin">
        <color auto="1"/>
      </bottom>
      <diagonal/>
    </border>
    <border>
      <left/>
      <right style="medium">
        <color indexed="64"/>
      </right>
      <top/>
      <bottom style="hair">
        <color auto="1"/>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top style="hair">
        <color auto="1"/>
      </top>
      <bottom style="medium">
        <color indexed="64"/>
      </bottom>
      <diagonal/>
    </border>
    <border>
      <left/>
      <right/>
      <top style="hair">
        <color indexed="64"/>
      </top>
      <bottom style="medium">
        <color indexed="64"/>
      </bottom>
      <diagonal/>
    </border>
    <border>
      <left/>
      <right style="medium">
        <color indexed="64"/>
      </right>
      <top style="hair">
        <color auto="1"/>
      </top>
      <bottom style="medium">
        <color indexed="64"/>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top/>
      <bottom style="dotted">
        <color indexed="64"/>
      </bottom>
      <diagonal/>
    </border>
    <border>
      <left style="thin">
        <color indexed="64"/>
      </left>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dotted">
        <color indexed="64"/>
      </bottom>
      <diagonal/>
    </border>
    <border>
      <left/>
      <right style="thin">
        <color auto="1"/>
      </right>
      <top style="dotted">
        <color indexed="64"/>
      </top>
      <bottom style="thin">
        <color auto="1"/>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s>
  <cellStyleXfs count="26">
    <xf numFmtId="0" fontId="0" fillId="0" borderId="0">
      <alignment vertical="center"/>
    </xf>
    <xf numFmtId="0" fontId="3" fillId="0" borderId="0">
      <alignment vertical="center"/>
    </xf>
    <xf numFmtId="0" fontId="5" fillId="0" borderId="0"/>
    <xf numFmtId="0" fontId="2" fillId="0" borderId="0">
      <alignment vertical="center"/>
    </xf>
    <xf numFmtId="38" fontId="2"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0" fontId="6" fillId="0" borderId="0">
      <alignment vertical="center"/>
    </xf>
    <xf numFmtId="0" fontId="3" fillId="0" borderId="0">
      <alignment vertical="center"/>
    </xf>
    <xf numFmtId="0" fontId="8" fillId="0" borderId="0">
      <alignment vertical="center"/>
    </xf>
    <xf numFmtId="0" fontId="7" fillId="0" borderId="0"/>
    <xf numFmtId="0" fontId="2" fillId="0" borderId="0">
      <alignment vertical="center"/>
    </xf>
    <xf numFmtId="0" fontId="2" fillId="0" borderId="0">
      <alignment vertical="center"/>
    </xf>
    <xf numFmtId="0" fontId="7" fillId="0" borderId="0">
      <alignment vertical="center"/>
    </xf>
    <xf numFmtId="0" fontId="2" fillId="0" borderId="0">
      <alignment vertical="center"/>
    </xf>
    <xf numFmtId="0" fontId="3" fillId="0" borderId="0"/>
    <xf numFmtId="0" fontId="2" fillId="0" borderId="0">
      <alignment vertical="center"/>
    </xf>
    <xf numFmtId="9" fontId="3" fillId="0" borderId="0" applyFont="0" applyFill="0" applyBorder="0" applyAlignment="0" applyProtection="0"/>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5" fillId="0" borderId="0"/>
  </cellStyleXfs>
  <cellXfs count="476">
    <xf numFmtId="0" fontId="0" fillId="0" borderId="0" xfId="0">
      <alignment vertical="center"/>
    </xf>
    <xf numFmtId="0" fontId="9" fillId="2" borderId="0" xfId="0" applyFont="1" applyFill="1">
      <alignment vertical="center"/>
    </xf>
    <xf numFmtId="0" fontId="12" fillId="2" borderId="0" xfId="0" applyFont="1" applyFill="1" applyAlignment="1">
      <alignment horizontal="center" vertical="center"/>
    </xf>
    <xf numFmtId="0" fontId="9" fillId="2" borderId="0" xfId="0" applyFont="1" applyFill="1" applyBorder="1">
      <alignment vertical="center"/>
    </xf>
    <xf numFmtId="0" fontId="9" fillId="2" borderId="1" xfId="0" applyFont="1" applyFill="1" applyBorder="1">
      <alignment vertical="center"/>
    </xf>
    <xf numFmtId="0" fontId="9" fillId="2" borderId="7" xfId="0" applyFont="1" applyFill="1" applyBorder="1">
      <alignment vertical="center"/>
    </xf>
    <xf numFmtId="0" fontId="9" fillId="2" borderId="16" xfId="0" applyFont="1" applyFill="1" applyBorder="1">
      <alignment vertical="center"/>
    </xf>
    <xf numFmtId="0" fontId="9" fillId="2" borderId="10" xfId="0" applyFont="1" applyFill="1" applyBorder="1">
      <alignment vertical="center"/>
    </xf>
    <xf numFmtId="0" fontId="9" fillId="2" borderId="18" xfId="0" applyFont="1" applyFill="1" applyBorder="1">
      <alignment vertical="center"/>
    </xf>
    <xf numFmtId="0" fontId="9" fillId="2" borderId="4" xfId="0" applyFont="1" applyFill="1" applyBorder="1" applyAlignment="1">
      <alignment horizontal="left" vertical="center" wrapText="1"/>
    </xf>
    <xf numFmtId="0" fontId="9" fillId="2" borderId="0" xfId="0" applyFont="1" applyFill="1" applyAlignment="1">
      <alignment horizontal="center" vertical="center" textRotation="255" shrinkToFit="1"/>
    </xf>
    <xf numFmtId="0" fontId="9" fillId="2" borderId="4" xfId="0" applyFont="1" applyFill="1" applyBorder="1" applyAlignment="1">
      <alignment vertical="center"/>
    </xf>
    <xf numFmtId="0" fontId="9" fillId="2" borderId="4" xfId="0" applyFont="1" applyFill="1" applyBorder="1">
      <alignment vertical="center"/>
    </xf>
    <xf numFmtId="0" fontId="9" fillId="2" borderId="4" xfId="0" applyFont="1" applyFill="1" applyBorder="1" applyAlignment="1">
      <alignment horizontal="center" vertical="center" textRotation="255" shrinkToFit="1"/>
    </xf>
    <xf numFmtId="0" fontId="9" fillId="2" borderId="4" xfId="0" applyFont="1" applyFill="1" applyBorder="1" applyAlignment="1">
      <alignment vertical="center" wrapText="1"/>
    </xf>
    <xf numFmtId="0" fontId="9" fillId="2" borderId="9" xfId="0" applyFont="1" applyFill="1" applyBorder="1" applyAlignment="1">
      <alignment vertical="center"/>
    </xf>
    <xf numFmtId="0" fontId="9" fillId="2" borderId="0" xfId="0" applyFont="1" applyFill="1" applyBorder="1" applyAlignment="1">
      <alignment horizontal="center" vertical="center"/>
    </xf>
    <xf numFmtId="0" fontId="9" fillId="2" borderId="3" xfId="0" applyFont="1" applyFill="1" applyBorder="1" applyAlignment="1">
      <alignment horizontal="left" vertical="center"/>
    </xf>
    <xf numFmtId="0" fontId="9" fillId="2" borderId="4" xfId="0" applyFont="1" applyFill="1" applyBorder="1" applyAlignment="1">
      <alignment horizontal="left" vertical="center"/>
    </xf>
    <xf numFmtId="0" fontId="9" fillId="2" borderId="0" xfId="0" applyFont="1" applyFill="1" applyBorder="1" applyAlignment="1">
      <alignment horizontal="left" vertical="center" wrapText="1"/>
    </xf>
    <xf numFmtId="0" fontId="9" fillId="2" borderId="62" xfId="0" applyFont="1" applyFill="1" applyBorder="1">
      <alignment vertical="center"/>
    </xf>
    <xf numFmtId="0" fontId="9" fillId="2" borderId="13" xfId="0" applyFont="1" applyFill="1" applyBorder="1">
      <alignment vertical="center"/>
    </xf>
    <xf numFmtId="0" fontId="16" fillId="2" borderId="0" xfId="20" applyFont="1" applyFill="1" applyAlignment="1" applyProtection="1">
      <alignment horizontal="center" vertical="center" wrapText="1"/>
    </xf>
    <xf numFmtId="0" fontId="17" fillId="2" borderId="0" xfId="20" applyFont="1" applyFill="1" applyBorder="1" applyAlignment="1" applyProtection="1">
      <alignment horizontal="left" vertical="center"/>
    </xf>
    <xf numFmtId="0" fontId="16" fillId="2" borderId="0" xfId="20" applyFont="1" applyFill="1" applyBorder="1" applyAlignment="1" applyProtection="1">
      <alignment horizontal="center" vertical="center"/>
    </xf>
    <xf numFmtId="0" fontId="16" fillId="2" borderId="0" xfId="20" applyFont="1" applyFill="1" applyAlignment="1" applyProtection="1">
      <alignment horizontal="center" vertical="center"/>
    </xf>
    <xf numFmtId="0" fontId="9" fillId="2" borderId="4" xfId="0" applyFont="1" applyFill="1" applyBorder="1" applyAlignment="1" applyProtection="1">
      <alignment horizontal="left" vertical="center"/>
    </xf>
    <xf numFmtId="0" fontId="9" fillId="2" borderId="4" xfId="0" applyFont="1" applyFill="1" applyBorder="1" applyAlignment="1" applyProtection="1">
      <alignment horizontal="left" vertical="center" wrapText="1"/>
    </xf>
    <xf numFmtId="0" fontId="9" fillId="2" borderId="4" xfId="0" applyFont="1" applyFill="1" applyBorder="1" applyAlignment="1" applyProtection="1">
      <alignment horizontal="center" vertical="center" textRotation="255" shrinkToFit="1"/>
    </xf>
    <xf numFmtId="0" fontId="9" fillId="2" borderId="4" xfId="0" applyFont="1" applyFill="1" applyBorder="1" applyProtection="1">
      <alignment vertical="center"/>
    </xf>
    <xf numFmtId="0" fontId="9" fillId="2" borderId="49" xfId="0" applyFont="1" applyFill="1" applyBorder="1" applyAlignment="1" applyProtection="1">
      <alignment horizontal="left" vertical="center"/>
    </xf>
    <xf numFmtId="0" fontId="9" fillId="2" borderId="50" xfId="0" applyFont="1" applyFill="1" applyBorder="1" applyAlignment="1" applyProtection="1">
      <alignment horizontal="center" vertical="center" textRotation="255" shrinkToFit="1"/>
    </xf>
    <xf numFmtId="0" fontId="9" fillId="2" borderId="50" xfId="0" applyFont="1" applyFill="1" applyBorder="1" applyProtection="1">
      <alignment vertical="center"/>
    </xf>
    <xf numFmtId="0" fontId="9" fillId="2" borderId="50" xfId="0" applyFont="1" applyFill="1" applyBorder="1" applyAlignment="1" applyProtection="1">
      <alignment horizontal="right" vertical="center" wrapText="1"/>
    </xf>
    <xf numFmtId="0" fontId="9" fillId="2" borderId="50" xfId="0" applyFont="1" applyFill="1" applyBorder="1" applyAlignment="1" applyProtection="1">
      <alignment horizontal="right" vertical="center"/>
    </xf>
    <xf numFmtId="0" fontId="9" fillId="2" borderId="55" xfId="0" applyFont="1" applyFill="1" applyBorder="1" applyAlignment="1" applyProtection="1">
      <alignment horizontal="right" vertical="center"/>
    </xf>
    <xf numFmtId="0" fontId="9" fillId="2" borderId="53" xfId="0" applyFont="1" applyFill="1" applyBorder="1" applyAlignment="1" applyProtection="1">
      <alignment horizontal="left" vertical="center"/>
    </xf>
    <xf numFmtId="0" fontId="9" fillId="2" borderId="51" xfId="0" applyFont="1" applyFill="1" applyBorder="1" applyAlignment="1" applyProtection="1">
      <alignment horizontal="center" vertical="center" textRotation="255" shrinkToFit="1"/>
    </xf>
    <xf numFmtId="0" fontId="9" fillId="2" borderId="51" xfId="0" applyFont="1" applyFill="1" applyBorder="1" applyProtection="1">
      <alignment vertical="center"/>
    </xf>
    <xf numFmtId="0" fontId="9" fillId="2" borderId="51" xfId="0" applyFont="1" applyFill="1" applyBorder="1" applyAlignment="1" applyProtection="1">
      <alignment horizontal="right" vertical="center" wrapText="1"/>
    </xf>
    <xf numFmtId="0" fontId="9" fillId="2" borderId="51" xfId="0" applyFont="1" applyFill="1" applyBorder="1" applyAlignment="1" applyProtection="1">
      <alignment horizontal="right" vertical="center"/>
    </xf>
    <xf numFmtId="0" fontId="9" fillId="2" borderId="54" xfId="0" applyFont="1" applyFill="1" applyBorder="1" applyAlignment="1" applyProtection="1">
      <alignment horizontal="right" vertical="center"/>
    </xf>
    <xf numFmtId="0" fontId="9" fillId="2" borderId="0" xfId="0" applyFont="1" applyFill="1" applyProtection="1">
      <alignment vertical="center"/>
    </xf>
    <xf numFmtId="0" fontId="9" fillId="2" borderId="3" xfId="0" applyFont="1" applyFill="1" applyBorder="1" applyAlignment="1" applyProtection="1">
      <alignment horizontal="center" vertical="center"/>
    </xf>
    <xf numFmtId="0" fontId="20" fillId="0" borderId="0" xfId="0" applyFont="1">
      <alignment vertical="center"/>
    </xf>
    <xf numFmtId="0" fontId="20" fillId="2" borderId="0" xfId="0" applyFont="1" applyFill="1">
      <alignment vertical="center"/>
    </xf>
    <xf numFmtId="0" fontId="20" fillId="0" borderId="0" xfId="0" applyFont="1" applyFill="1">
      <alignment vertical="center"/>
    </xf>
    <xf numFmtId="0" fontId="20" fillId="2" borderId="0" xfId="0" applyFont="1" applyFill="1" applyProtection="1">
      <alignment vertical="center"/>
    </xf>
    <xf numFmtId="0" fontId="23" fillId="3" borderId="63" xfId="0" applyFont="1" applyFill="1" applyBorder="1" applyAlignment="1" applyProtection="1">
      <alignment horizontal="center" vertical="center"/>
    </xf>
    <xf numFmtId="180" fontId="25" fillId="3" borderId="65" xfId="0" applyNumberFormat="1" applyFont="1" applyFill="1" applyBorder="1" applyAlignment="1" applyProtection="1">
      <alignment vertical="center"/>
    </xf>
    <xf numFmtId="0" fontId="18" fillId="4" borderId="7" xfId="0" applyFont="1" applyFill="1" applyBorder="1" applyAlignment="1" applyProtection="1">
      <alignment horizontal="left" vertical="center" wrapText="1"/>
    </xf>
    <xf numFmtId="179" fontId="18" fillId="3" borderId="7" xfId="0" applyNumberFormat="1" applyFont="1" applyFill="1" applyBorder="1" applyAlignment="1" applyProtection="1">
      <alignment vertical="center"/>
    </xf>
    <xf numFmtId="0" fontId="18" fillId="4" borderId="67" xfId="0" applyFont="1" applyFill="1" applyBorder="1" applyAlignment="1" applyProtection="1">
      <alignment horizontal="left" vertical="center" wrapText="1"/>
    </xf>
    <xf numFmtId="179" fontId="18" fillId="3" borderId="67" xfId="0" applyNumberFormat="1" applyFont="1" applyFill="1" applyBorder="1" applyAlignment="1" applyProtection="1">
      <alignment vertical="center"/>
    </xf>
    <xf numFmtId="0" fontId="18" fillId="4" borderId="17" xfId="0" applyFont="1" applyFill="1" applyBorder="1" applyAlignment="1" applyProtection="1">
      <alignment horizontal="left" vertical="center" wrapText="1"/>
    </xf>
    <xf numFmtId="179" fontId="18" fillId="3" borderId="17" xfId="0" applyNumberFormat="1" applyFont="1" applyFill="1" applyBorder="1" applyAlignment="1" applyProtection="1">
      <alignment vertical="center"/>
    </xf>
    <xf numFmtId="179" fontId="18" fillId="3" borderId="43" xfId="0" applyNumberFormat="1" applyFont="1" applyFill="1" applyBorder="1" applyAlignment="1" applyProtection="1">
      <alignment vertical="center"/>
    </xf>
    <xf numFmtId="0" fontId="25" fillId="2" borderId="0" xfId="0" applyFont="1" applyFill="1" applyBorder="1" applyAlignment="1" applyProtection="1">
      <alignment horizontal="right" vertical="center"/>
    </xf>
    <xf numFmtId="0" fontId="24" fillId="0" borderId="39" xfId="0" applyFont="1" applyBorder="1" applyAlignment="1" applyProtection="1">
      <alignment horizontal="center" vertical="center"/>
    </xf>
    <xf numFmtId="0" fontId="20" fillId="0" borderId="72" xfId="0" applyFont="1" applyBorder="1" applyAlignment="1" applyProtection="1">
      <alignment horizontal="center" vertical="center"/>
    </xf>
    <xf numFmtId="0" fontId="20" fillId="0" borderId="30" xfId="0" applyFont="1" applyBorder="1" applyAlignment="1" applyProtection="1">
      <alignment horizontal="center" vertical="center"/>
    </xf>
    <xf numFmtId="0" fontId="20" fillId="0" borderId="66" xfId="0" applyFont="1" applyBorder="1" applyAlignment="1" applyProtection="1">
      <alignment horizontal="center" vertical="center"/>
    </xf>
    <xf numFmtId="0" fontId="18" fillId="3" borderId="70" xfId="0" applyFont="1" applyFill="1" applyBorder="1" applyProtection="1">
      <alignment vertical="center"/>
    </xf>
    <xf numFmtId="0" fontId="18" fillId="3" borderId="47" xfId="0" applyFont="1" applyFill="1" applyBorder="1" applyProtection="1">
      <alignment vertical="center"/>
    </xf>
    <xf numFmtId="0" fontId="18" fillId="3" borderId="44" xfId="0" applyFont="1" applyFill="1" applyBorder="1" applyProtection="1">
      <alignment vertical="center"/>
    </xf>
    <xf numFmtId="0" fontId="30" fillId="2" borderId="0" xfId="0" applyFont="1" applyFill="1" applyProtection="1">
      <alignment vertical="center"/>
    </xf>
    <xf numFmtId="0" fontId="20" fillId="4" borderId="40" xfId="0" applyFont="1" applyFill="1" applyBorder="1" applyProtection="1">
      <alignment vertical="center"/>
    </xf>
    <xf numFmtId="0" fontId="18" fillId="4" borderId="35" xfId="0" applyFont="1" applyFill="1" applyBorder="1" applyProtection="1">
      <alignment vertical="center"/>
    </xf>
    <xf numFmtId="0" fontId="20" fillId="3" borderId="4" xfId="0" applyFont="1" applyFill="1" applyBorder="1" applyProtection="1">
      <alignment vertical="center"/>
    </xf>
    <xf numFmtId="0" fontId="18" fillId="3" borderId="9" xfId="0" applyFont="1" applyFill="1" applyBorder="1" applyProtection="1">
      <alignment vertical="center"/>
    </xf>
    <xf numFmtId="0" fontId="18" fillId="3" borderId="52" xfId="0" applyFont="1" applyFill="1" applyBorder="1" applyProtection="1">
      <alignment vertical="center"/>
    </xf>
    <xf numFmtId="0" fontId="20" fillId="2" borderId="0" xfId="0" applyFont="1" applyFill="1" applyAlignment="1" applyProtection="1">
      <alignment vertical="center"/>
    </xf>
    <xf numFmtId="0" fontId="15" fillId="2" borderId="0" xfId="0" applyFont="1" applyFill="1" applyBorder="1" applyAlignment="1" applyProtection="1">
      <alignment horizontal="left" vertical="center"/>
    </xf>
    <xf numFmtId="181" fontId="23" fillId="2" borderId="0" xfId="0" applyNumberFormat="1" applyFont="1" applyFill="1" applyBorder="1" applyAlignment="1" applyProtection="1">
      <alignment horizontal="right" vertical="center"/>
    </xf>
    <xf numFmtId="0" fontId="18" fillId="2" borderId="0" xfId="0" applyFont="1" applyFill="1" applyBorder="1" applyProtection="1">
      <alignment vertical="center"/>
    </xf>
    <xf numFmtId="0" fontId="15" fillId="2" borderId="0" xfId="0" applyFont="1" applyFill="1" applyProtection="1">
      <alignment vertical="center"/>
    </xf>
    <xf numFmtId="0" fontId="20" fillId="2" borderId="0" xfId="0" applyFont="1" applyFill="1" applyAlignment="1" applyProtection="1">
      <alignment horizontal="left" vertical="center" wrapText="1"/>
    </xf>
    <xf numFmtId="0" fontId="15" fillId="2" borderId="0" xfId="20" applyFont="1" applyFill="1" applyBorder="1" applyAlignment="1" applyProtection="1">
      <alignment horizontal="center" vertical="center"/>
    </xf>
    <xf numFmtId="0" fontId="20" fillId="2" borderId="2" xfId="0" applyFont="1" applyFill="1" applyBorder="1" applyProtection="1">
      <alignment vertical="center"/>
    </xf>
    <xf numFmtId="0" fontId="24" fillId="2" borderId="0" xfId="0" applyFont="1" applyFill="1" applyAlignment="1" applyProtection="1">
      <alignment horizontal="center" vertical="center"/>
    </xf>
    <xf numFmtId="0" fontId="20" fillId="2" borderId="0" xfId="0" applyFont="1" applyFill="1" applyBorder="1" applyAlignment="1" applyProtection="1">
      <alignment horizontal="center" vertical="center"/>
    </xf>
    <xf numFmtId="0" fontId="20" fillId="2" borderId="18" xfId="0" applyFont="1" applyFill="1" applyBorder="1" applyProtection="1">
      <alignment vertical="center"/>
    </xf>
    <xf numFmtId="0" fontId="20" fillId="2" borderId="33" xfId="0" applyFont="1" applyFill="1" applyBorder="1" applyProtection="1">
      <alignment vertical="center"/>
    </xf>
    <xf numFmtId="0" fontId="26" fillId="2" borderId="28" xfId="0" applyFont="1" applyFill="1" applyBorder="1" applyAlignment="1" applyProtection="1">
      <alignment vertical="center"/>
    </xf>
    <xf numFmtId="0" fontId="26" fillId="2" borderId="66" xfId="0" applyFont="1" applyFill="1" applyBorder="1" applyAlignment="1" applyProtection="1">
      <alignment vertical="center"/>
    </xf>
    <xf numFmtId="0" fontId="20" fillId="2" borderId="0" xfId="0" applyFont="1" applyFill="1" applyAlignment="1" applyProtection="1">
      <alignment vertical="center" wrapText="1"/>
    </xf>
    <xf numFmtId="0" fontId="20" fillId="2" borderId="0" xfId="0" applyFont="1" applyFill="1" applyBorder="1" applyAlignment="1" applyProtection="1">
      <alignment horizontal="left" vertical="center" wrapText="1"/>
    </xf>
    <xf numFmtId="0" fontId="31" fillId="2" borderId="0" xfId="0" applyFont="1" applyFill="1" applyProtection="1">
      <alignment vertical="center"/>
    </xf>
    <xf numFmtId="0" fontId="32" fillId="2" borderId="0" xfId="0" applyFont="1" applyFill="1" applyProtection="1">
      <alignment vertical="center"/>
    </xf>
    <xf numFmtId="0" fontId="31" fillId="0" borderId="0" xfId="0" applyFont="1" applyProtection="1">
      <alignment vertical="center"/>
      <protection locked="0"/>
    </xf>
    <xf numFmtId="0" fontId="34" fillId="2" borderId="0" xfId="0" applyFont="1" applyFill="1" applyProtection="1">
      <alignment vertical="center"/>
    </xf>
    <xf numFmtId="0" fontId="31" fillId="2" borderId="0" xfId="0" applyFont="1" applyFill="1" applyBorder="1" applyAlignment="1" applyProtection="1">
      <alignment horizontal="center" vertical="center"/>
    </xf>
    <xf numFmtId="0" fontId="35" fillId="2" borderId="0" xfId="0" applyFont="1" applyFill="1" applyProtection="1">
      <alignment vertical="center"/>
    </xf>
    <xf numFmtId="0" fontId="36" fillId="2" borderId="0" xfId="0" applyFont="1" applyFill="1" applyProtection="1">
      <alignment vertical="center"/>
    </xf>
    <xf numFmtId="183" fontId="31" fillId="0" borderId="87" xfId="0" applyNumberFormat="1" applyFont="1" applyBorder="1" applyAlignment="1" applyProtection="1">
      <alignment horizontal="center" vertical="center"/>
    </xf>
    <xf numFmtId="0" fontId="31" fillId="0" borderId="90" xfId="0" applyFont="1" applyBorder="1" applyAlignment="1" applyProtection="1">
      <alignment horizontal="center" vertical="center" shrinkToFit="1"/>
    </xf>
    <xf numFmtId="184" fontId="31" fillId="6" borderId="90" xfId="0" applyNumberFormat="1" applyFont="1" applyFill="1" applyBorder="1" applyAlignment="1" applyProtection="1">
      <alignment vertical="center" shrinkToFit="1"/>
      <protection locked="0"/>
    </xf>
    <xf numFmtId="184" fontId="38" fillId="7" borderId="91" xfId="0" applyNumberFormat="1" applyFont="1" applyFill="1" applyBorder="1" applyAlignment="1" applyProtection="1">
      <alignment vertical="center" shrinkToFit="1"/>
    </xf>
    <xf numFmtId="0" fontId="31" fillId="0" borderId="92" xfId="0" applyFont="1" applyBorder="1" applyAlignment="1" applyProtection="1">
      <alignment horizontal="center" vertical="center" shrinkToFit="1"/>
    </xf>
    <xf numFmtId="0" fontId="31" fillId="0" borderId="92" xfId="0" applyFont="1" applyBorder="1" applyAlignment="1" applyProtection="1">
      <alignment vertical="center" shrinkToFit="1"/>
    </xf>
    <xf numFmtId="185" fontId="31" fillId="7" borderId="92" xfId="0" applyNumberFormat="1" applyFont="1" applyFill="1" applyBorder="1" applyAlignment="1" applyProtection="1">
      <alignment vertical="center" shrinkToFit="1"/>
    </xf>
    <xf numFmtId="184" fontId="38" fillId="0" borderId="93" xfId="0" applyNumberFormat="1" applyFont="1" applyBorder="1" applyAlignment="1" applyProtection="1">
      <alignment vertical="center" shrinkToFit="1"/>
    </xf>
    <xf numFmtId="0" fontId="31" fillId="0" borderId="98" xfId="0" applyFont="1" applyBorder="1" applyAlignment="1" applyProtection="1">
      <alignment horizontal="center" vertical="center" shrinkToFit="1"/>
    </xf>
    <xf numFmtId="0" fontId="31" fillId="0" borderId="98" xfId="0" applyFont="1" applyBorder="1" applyAlignment="1" applyProtection="1">
      <alignment vertical="center" shrinkToFit="1"/>
    </xf>
    <xf numFmtId="185" fontId="31" fillId="7" borderId="98" xfId="0" applyNumberFormat="1" applyFont="1" applyFill="1" applyBorder="1" applyAlignment="1" applyProtection="1">
      <alignment vertical="center" shrinkToFit="1"/>
    </xf>
    <xf numFmtId="184" fontId="38" fillId="0" borderId="99" xfId="0" applyNumberFormat="1" applyFont="1" applyBorder="1" applyAlignment="1" applyProtection="1">
      <alignment vertical="center" shrinkToFit="1"/>
    </xf>
    <xf numFmtId="0" fontId="31" fillId="0" borderId="102" xfId="0" applyFont="1" applyBorder="1" applyAlignment="1" applyProtection="1">
      <alignment horizontal="center" vertical="center"/>
    </xf>
    <xf numFmtId="184" fontId="31" fillId="7" borderId="102" xfId="0" applyNumberFormat="1" applyFont="1" applyFill="1" applyBorder="1" applyAlignment="1" applyProtection="1">
      <alignment vertical="center" shrinkToFit="1"/>
    </xf>
    <xf numFmtId="184" fontId="31" fillId="0" borderId="102" xfId="0" applyNumberFormat="1" applyFont="1" applyFill="1" applyBorder="1" applyAlignment="1" applyProtection="1">
      <alignment vertical="center" shrinkToFit="1"/>
    </xf>
    <xf numFmtId="184" fontId="38" fillId="7" borderId="103" xfId="0" applyNumberFormat="1" applyFont="1" applyFill="1" applyBorder="1" applyAlignment="1" applyProtection="1">
      <alignment vertical="center" shrinkToFit="1"/>
    </xf>
    <xf numFmtId="0" fontId="31" fillId="2" borderId="0" xfId="0" applyFont="1" applyFill="1" applyBorder="1" applyProtection="1">
      <alignment vertical="center"/>
    </xf>
    <xf numFmtId="185" fontId="31" fillId="2" borderId="0" xfId="0" applyNumberFormat="1" applyFont="1" applyFill="1" applyBorder="1" applyProtection="1">
      <alignment vertical="center"/>
    </xf>
    <xf numFmtId="0" fontId="31" fillId="2" borderId="33" xfId="0" applyFont="1" applyFill="1" applyBorder="1" applyAlignment="1" applyProtection="1">
      <alignment horizontal="center" vertical="center"/>
    </xf>
    <xf numFmtId="183" fontId="31" fillId="0" borderId="104" xfId="0" applyNumberFormat="1" applyFont="1" applyBorder="1" applyAlignment="1" applyProtection="1">
      <alignment horizontal="center" vertical="center"/>
    </xf>
    <xf numFmtId="183" fontId="31" fillId="0" borderId="37" xfId="0" applyNumberFormat="1" applyFont="1" applyBorder="1" applyAlignment="1" applyProtection="1">
      <alignment horizontal="center" vertical="center"/>
    </xf>
    <xf numFmtId="183" fontId="31" fillId="0" borderId="34" xfId="0" applyNumberFormat="1" applyFont="1" applyBorder="1" applyAlignment="1" applyProtection="1">
      <alignment horizontal="center" vertical="center"/>
    </xf>
    <xf numFmtId="0" fontId="31" fillId="2" borderId="105" xfId="0" applyFont="1" applyFill="1" applyBorder="1" applyAlignment="1" applyProtection="1">
      <alignment horizontal="center" vertical="center"/>
    </xf>
    <xf numFmtId="0" fontId="31" fillId="0" borderId="91" xfId="0" applyFont="1" applyBorder="1" applyAlignment="1" applyProtection="1">
      <alignment horizontal="center" vertical="center" shrinkToFit="1"/>
    </xf>
    <xf numFmtId="184" fontId="37" fillId="6" borderId="107" xfId="0" applyNumberFormat="1" applyFont="1" applyFill="1" applyBorder="1" applyAlignment="1" applyProtection="1">
      <alignment vertical="center" shrinkToFit="1"/>
      <protection locked="0"/>
    </xf>
    <xf numFmtId="184" fontId="31" fillId="7" borderId="108" xfId="0" applyNumberFormat="1" applyFont="1" applyFill="1" applyBorder="1" applyAlignment="1" applyProtection="1">
      <alignment vertical="center" shrinkToFit="1"/>
    </xf>
    <xf numFmtId="184" fontId="31" fillId="7" borderId="109" xfId="0" applyNumberFormat="1" applyFont="1" applyFill="1" applyBorder="1" applyAlignment="1" applyProtection="1">
      <alignment vertical="center" shrinkToFit="1"/>
    </xf>
    <xf numFmtId="184" fontId="38" fillId="8" borderId="107" xfId="0" applyNumberFormat="1" applyFont="1" applyFill="1" applyBorder="1" applyAlignment="1" applyProtection="1">
      <alignment vertical="center" shrinkToFit="1"/>
    </xf>
    <xf numFmtId="184" fontId="31" fillId="7" borderId="110" xfId="0" applyNumberFormat="1" applyFont="1" applyFill="1" applyBorder="1" applyAlignment="1" applyProtection="1">
      <alignment vertical="center" shrinkToFit="1"/>
    </xf>
    <xf numFmtId="0" fontId="31" fillId="2" borderId="95" xfId="0" applyFont="1" applyFill="1" applyBorder="1" applyProtection="1">
      <alignment vertical="center"/>
    </xf>
    <xf numFmtId="0" fontId="39" fillId="2" borderId="108" xfId="0" applyFont="1" applyFill="1" applyBorder="1" applyAlignment="1" applyProtection="1">
      <alignment vertical="top" wrapText="1"/>
    </xf>
    <xf numFmtId="184" fontId="38" fillId="9" borderId="107" xfId="0" applyNumberFormat="1" applyFont="1" applyFill="1" applyBorder="1" applyAlignment="1" applyProtection="1">
      <alignment vertical="center" shrinkToFit="1"/>
    </xf>
    <xf numFmtId="0" fontId="31" fillId="0" borderId="111" xfId="0" applyFont="1" applyBorder="1" applyAlignment="1" applyProtection="1">
      <alignment horizontal="center" vertical="center" shrinkToFit="1"/>
    </xf>
    <xf numFmtId="184" fontId="37" fillId="6" borderId="112" xfId="0" applyNumberFormat="1" applyFont="1" applyFill="1" applyBorder="1" applyAlignment="1" applyProtection="1">
      <alignment vertical="center" shrinkToFit="1"/>
      <protection locked="0"/>
    </xf>
    <xf numFmtId="184" fontId="31" fillId="7" borderId="113" xfId="0" applyNumberFormat="1" applyFont="1" applyFill="1" applyBorder="1" applyAlignment="1" applyProtection="1">
      <alignment vertical="center" shrinkToFit="1"/>
    </xf>
    <xf numFmtId="184" fontId="31" fillId="7" borderId="114" xfId="0" applyNumberFormat="1" applyFont="1" applyFill="1" applyBorder="1" applyAlignment="1" applyProtection="1">
      <alignment vertical="center" shrinkToFit="1"/>
    </xf>
    <xf numFmtId="184" fontId="31" fillId="7" borderId="115" xfId="0" applyNumberFormat="1" applyFont="1" applyFill="1" applyBorder="1" applyAlignment="1" applyProtection="1">
      <alignment vertical="center" shrinkToFit="1"/>
    </xf>
    <xf numFmtId="184" fontId="38" fillId="8" borderId="116" xfId="0" applyNumberFormat="1" applyFont="1" applyFill="1" applyBorder="1" applyAlignment="1" applyProtection="1">
      <alignment vertical="center" shrinkToFit="1"/>
    </xf>
    <xf numFmtId="0" fontId="31" fillId="0" borderId="117" xfId="0" applyFont="1" applyBorder="1" applyProtection="1">
      <alignment vertical="center"/>
    </xf>
    <xf numFmtId="184" fontId="31" fillId="7" borderId="118" xfId="0" applyNumberFormat="1" applyFont="1" applyFill="1" applyBorder="1" applyAlignment="1" applyProtection="1">
      <alignment vertical="center" shrinkToFit="1"/>
    </xf>
    <xf numFmtId="186" fontId="31" fillId="0" borderId="119" xfId="0" applyNumberFormat="1" applyFont="1" applyFill="1" applyBorder="1" applyAlignment="1" applyProtection="1">
      <alignment vertical="center" shrinkToFit="1"/>
    </xf>
    <xf numFmtId="186" fontId="31" fillId="0" borderId="102" xfId="0" applyNumberFormat="1" applyFont="1" applyFill="1" applyBorder="1" applyAlignment="1" applyProtection="1">
      <alignment vertical="center" shrinkToFit="1"/>
    </xf>
    <xf numFmtId="186" fontId="31" fillId="0" borderId="103" xfId="0" applyNumberFormat="1" applyFont="1" applyFill="1" applyBorder="1" applyAlignment="1" applyProtection="1">
      <alignment vertical="center" shrinkToFit="1"/>
    </xf>
    <xf numFmtId="184" fontId="38" fillId="8" borderId="120" xfId="0" applyNumberFormat="1" applyFont="1" applyFill="1" applyBorder="1" applyAlignment="1" applyProtection="1">
      <alignment vertical="center" shrinkToFit="1"/>
    </xf>
    <xf numFmtId="0" fontId="31" fillId="2" borderId="17" xfId="0" applyFont="1" applyFill="1" applyBorder="1" applyProtection="1">
      <alignment vertical="center"/>
    </xf>
    <xf numFmtId="0" fontId="31" fillId="2" borderId="121" xfId="0" applyFont="1" applyFill="1" applyBorder="1" applyAlignment="1" applyProtection="1">
      <alignment horizontal="center" vertical="center"/>
    </xf>
    <xf numFmtId="183" fontId="31" fillId="0" borderId="122" xfId="0" applyNumberFormat="1" applyFont="1" applyBorder="1" applyAlignment="1" applyProtection="1">
      <alignment horizontal="center" vertical="center"/>
    </xf>
    <xf numFmtId="183" fontId="31" fillId="0" borderId="86" xfId="0" applyNumberFormat="1" applyFont="1" applyBorder="1" applyAlignment="1" applyProtection="1">
      <alignment horizontal="center" vertical="center"/>
    </xf>
    <xf numFmtId="183" fontId="31" fillId="0" borderId="123" xfId="0" applyNumberFormat="1" applyFont="1" applyBorder="1" applyAlignment="1" applyProtection="1">
      <alignment horizontal="center" vertical="center"/>
    </xf>
    <xf numFmtId="183" fontId="31" fillId="0" borderId="88" xfId="0" applyNumberFormat="1" applyFont="1" applyBorder="1" applyAlignment="1" applyProtection="1">
      <alignment horizontal="center" vertical="center"/>
    </xf>
    <xf numFmtId="183" fontId="31" fillId="0" borderId="11" xfId="0" applyNumberFormat="1" applyFont="1" applyBorder="1" applyAlignment="1" applyProtection="1">
      <alignment horizontal="center" vertical="center"/>
    </xf>
    <xf numFmtId="184" fontId="39" fillId="6" borderId="95" xfId="0" applyNumberFormat="1" applyFont="1" applyFill="1" applyBorder="1" applyAlignment="1" applyProtection="1">
      <alignment vertical="center" shrinkToFit="1"/>
      <protection locked="0"/>
    </xf>
    <xf numFmtId="184" fontId="31" fillId="6" borderId="19" xfId="0" applyNumberFormat="1" applyFont="1" applyFill="1" applyBorder="1" applyAlignment="1" applyProtection="1">
      <alignment vertical="center" shrinkToFit="1"/>
      <protection locked="0"/>
    </xf>
    <xf numFmtId="184" fontId="31" fillId="6" borderId="13" xfId="0" applyNumberFormat="1" applyFont="1" applyFill="1" applyBorder="1" applyAlignment="1" applyProtection="1">
      <alignment vertical="center" shrinkToFit="1"/>
      <protection locked="0"/>
    </xf>
    <xf numFmtId="184" fontId="31" fillId="6" borderId="89" xfId="0" applyNumberFormat="1" applyFont="1" applyFill="1" applyBorder="1" applyAlignment="1" applyProtection="1">
      <alignment vertical="center" shrinkToFit="1"/>
      <protection locked="0"/>
    </xf>
    <xf numFmtId="184" fontId="39" fillId="6" borderId="110" xfId="0" applyNumberFormat="1" applyFont="1" applyFill="1" applyBorder="1" applyAlignment="1" applyProtection="1">
      <alignment vertical="center" shrinkToFit="1"/>
      <protection locked="0"/>
    </xf>
    <xf numFmtId="184" fontId="31" fillId="6" borderId="5" xfId="0" applyNumberFormat="1" applyFont="1" applyFill="1" applyBorder="1" applyAlignment="1" applyProtection="1">
      <alignment vertical="center" shrinkToFit="1"/>
      <protection locked="0"/>
    </xf>
    <xf numFmtId="184" fontId="31" fillId="6" borderId="108" xfId="0" applyNumberFormat="1" applyFont="1" applyFill="1" applyBorder="1" applyAlignment="1" applyProtection="1">
      <alignment vertical="center" shrinkToFit="1"/>
      <protection locked="0"/>
    </xf>
    <xf numFmtId="184" fontId="31" fillId="6" borderId="109" xfId="0" applyNumberFormat="1" applyFont="1" applyFill="1" applyBorder="1" applyAlignment="1" applyProtection="1">
      <alignment vertical="center" shrinkToFit="1"/>
      <protection locked="0"/>
    </xf>
    <xf numFmtId="0" fontId="31" fillId="0" borderId="95" xfId="0" applyFont="1" applyBorder="1" applyProtection="1">
      <alignment vertical="center"/>
    </xf>
    <xf numFmtId="0" fontId="39" fillId="0" borderId="108" xfId="0" applyFont="1" applyBorder="1" applyAlignment="1" applyProtection="1">
      <alignment vertical="top" wrapText="1"/>
    </xf>
    <xf numFmtId="0" fontId="31" fillId="0" borderId="124" xfId="0" applyFont="1" applyBorder="1" applyAlignment="1" applyProtection="1">
      <alignment horizontal="center" vertical="center" shrinkToFit="1"/>
    </xf>
    <xf numFmtId="184" fontId="39" fillId="6" borderId="125" xfId="0" applyNumberFormat="1" applyFont="1" applyFill="1" applyBorder="1" applyAlignment="1" applyProtection="1">
      <alignment vertical="center" shrinkToFit="1"/>
      <protection locked="0"/>
    </xf>
    <xf numFmtId="184" fontId="31" fillId="6" borderId="126" xfId="0" applyNumberFormat="1" applyFont="1" applyFill="1" applyBorder="1" applyAlignment="1" applyProtection="1">
      <alignment vertical="center" shrinkToFit="1"/>
      <protection locked="0"/>
    </xf>
    <xf numFmtId="184" fontId="31" fillId="6" borderId="114" xfId="0" applyNumberFormat="1" applyFont="1" applyFill="1" applyBorder="1" applyAlignment="1" applyProtection="1">
      <alignment vertical="center" shrinkToFit="1"/>
      <protection locked="0"/>
    </xf>
    <xf numFmtId="184" fontId="31" fillId="6" borderId="115" xfId="0" applyNumberFormat="1" applyFont="1" applyFill="1" applyBorder="1" applyAlignment="1" applyProtection="1">
      <alignment vertical="center" shrinkToFit="1"/>
      <protection locked="0"/>
    </xf>
    <xf numFmtId="0" fontId="31" fillId="0" borderId="127" xfId="0" applyFont="1" applyBorder="1" applyProtection="1">
      <alignment vertical="center"/>
    </xf>
    <xf numFmtId="184" fontId="31" fillId="0" borderId="43" xfId="0" applyNumberFormat="1" applyFont="1" applyFill="1" applyBorder="1" applyAlignment="1" applyProtection="1">
      <alignment vertical="center" shrinkToFit="1"/>
    </xf>
    <xf numFmtId="184" fontId="31" fillId="0" borderId="103" xfId="0" applyNumberFormat="1" applyFont="1" applyFill="1" applyBorder="1" applyAlignment="1" applyProtection="1">
      <alignment vertical="center" shrinkToFit="1"/>
    </xf>
    <xf numFmtId="184" fontId="38" fillId="7" borderId="120" xfId="0" applyNumberFormat="1" applyFont="1" applyFill="1" applyBorder="1" applyAlignment="1" applyProtection="1">
      <alignment vertical="center" shrinkToFit="1"/>
    </xf>
    <xf numFmtId="184" fontId="31" fillId="2" borderId="0" xfId="0" applyNumberFormat="1" applyFont="1" applyFill="1" applyBorder="1" applyProtection="1">
      <alignment vertical="center"/>
    </xf>
    <xf numFmtId="0" fontId="44" fillId="2" borderId="17" xfId="0" applyFont="1" applyFill="1" applyBorder="1" applyProtection="1">
      <alignment vertical="center"/>
    </xf>
    <xf numFmtId="0" fontId="44" fillId="2" borderId="0" xfId="0" applyFont="1" applyFill="1" applyBorder="1" applyProtection="1">
      <alignment vertical="center"/>
    </xf>
    <xf numFmtId="0" fontId="20" fillId="4" borderId="10" xfId="0" applyFont="1" applyFill="1" applyBorder="1" applyAlignment="1" applyProtection="1">
      <alignment horizontal="center" vertical="center"/>
      <protection locked="0"/>
    </xf>
    <xf numFmtId="0" fontId="20" fillId="4" borderId="1" xfId="0" applyFont="1" applyFill="1" applyBorder="1" applyAlignment="1" applyProtection="1">
      <alignment horizontal="center" vertical="center"/>
      <protection locked="0"/>
    </xf>
    <xf numFmtId="0" fontId="20" fillId="4" borderId="7" xfId="0" applyFont="1" applyFill="1" applyBorder="1" applyAlignment="1" applyProtection="1">
      <alignment horizontal="center" vertical="center"/>
      <protection locked="0"/>
    </xf>
    <xf numFmtId="0" fontId="20" fillId="4" borderId="18" xfId="0" applyFont="1" applyFill="1" applyBorder="1" applyAlignment="1" applyProtection="1">
      <alignment horizontal="center" vertical="center"/>
      <protection locked="0"/>
    </xf>
    <xf numFmtId="0" fontId="20" fillId="4" borderId="2" xfId="0" applyFont="1" applyFill="1" applyBorder="1" applyAlignment="1" applyProtection="1">
      <alignment horizontal="center" vertical="center"/>
      <protection locked="0"/>
    </xf>
    <xf numFmtId="0" fontId="20" fillId="4" borderId="19" xfId="0" applyFont="1" applyFill="1" applyBorder="1" applyAlignment="1" applyProtection="1">
      <alignment horizontal="center" vertical="center"/>
      <protection locked="0"/>
    </xf>
    <xf numFmtId="177" fontId="20" fillId="4" borderId="10" xfId="0" applyNumberFormat="1" applyFont="1" applyFill="1" applyBorder="1" applyAlignment="1" applyProtection="1">
      <alignment horizontal="center" vertical="center" shrinkToFit="1"/>
      <protection locked="0"/>
    </xf>
    <xf numFmtId="177" fontId="20" fillId="4" borderId="1" xfId="0" applyNumberFormat="1" applyFont="1" applyFill="1" applyBorder="1" applyAlignment="1" applyProtection="1">
      <alignment horizontal="center" vertical="center" shrinkToFit="1"/>
      <protection locked="0"/>
    </xf>
    <xf numFmtId="177" fontId="20" fillId="4" borderId="42" xfId="0" applyNumberFormat="1" applyFont="1" applyFill="1" applyBorder="1" applyAlignment="1" applyProtection="1">
      <alignment horizontal="center" vertical="center" shrinkToFit="1"/>
      <protection locked="0"/>
    </xf>
    <xf numFmtId="177" fontId="20" fillId="4" borderId="18" xfId="0" applyNumberFormat="1" applyFont="1" applyFill="1" applyBorder="1" applyAlignment="1" applyProtection="1">
      <alignment horizontal="center" vertical="center" shrinkToFit="1"/>
      <protection locked="0"/>
    </xf>
    <xf numFmtId="177" fontId="20" fillId="4" borderId="2" xfId="0" applyNumberFormat="1" applyFont="1" applyFill="1" applyBorder="1" applyAlignment="1" applyProtection="1">
      <alignment horizontal="center" vertical="center" shrinkToFit="1"/>
      <protection locked="0"/>
    </xf>
    <xf numFmtId="177" fontId="20" fillId="4" borderId="27" xfId="0" applyNumberFormat="1" applyFont="1" applyFill="1" applyBorder="1" applyAlignment="1" applyProtection="1">
      <alignment horizontal="center" vertical="center" shrinkToFit="1"/>
      <protection locked="0"/>
    </xf>
    <xf numFmtId="0" fontId="15" fillId="0" borderId="3" xfId="20" applyFont="1" applyBorder="1" applyAlignment="1" applyProtection="1">
      <alignment horizontal="center" vertical="center" wrapText="1"/>
    </xf>
    <xf numFmtId="0" fontId="15" fillId="0" borderId="4" xfId="20" applyFont="1" applyBorder="1" applyAlignment="1" applyProtection="1">
      <alignment horizontal="center" vertical="center" wrapText="1"/>
    </xf>
    <xf numFmtId="0" fontId="15" fillId="0" borderId="5" xfId="20" applyFont="1" applyBorder="1" applyAlignment="1" applyProtection="1">
      <alignment horizontal="center" vertical="center" wrapText="1"/>
    </xf>
    <xf numFmtId="0" fontId="16" fillId="4" borderId="3" xfId="20" applyFont="1" applyFill="1" applyBorder="1" applyAlignment="1" applyProtection="1">
      <alignment horizontal="center" vertical="center"/>
      <protection locked="0"/>
    </xf>
    <xf numFmtId="0" fontId="16" fillId="4" borderId="4" xfId="20" applyFont="1" applyFill="1" applyBorder="1" applyAlignment="1" applyProtection="1">
      <alignment horizontal="center" vertical="center"/>
      <protection locked="0"/>
    </xf>
    <xf numFmtId="0" fontId="16" fillId="4" borderId="5" xfId="20" applyFont="1" applyFill="1" applyBorder="1" applyAlignment="1" applyProtection="1">
      <alignment horizontal="center" vertical="center"/>
      <protection locked="0"/>
    </xf>
    <xf numFmtId="0" fontId="15" fillId="0" borderId="10" xfId="0" applyFont="1" applyBorder="1" applyAlignment="1" applyProtection="1">
      <alignment horizontal="left" vertical="center" wrapText="1"/>
    </xf>
    <xf numFmtId="0" fontId="15" fillId="0" borderId="1" xfId="0" applyFont="1" applyBorder="1" applyAlignment="1" applyProtection="1">
      <alignment horizontal="left" vertical="center" wrapText="1"/>
    </xf>
    <xf numFmtId="0" fontId="15" fillId="0" borderId="7" xfId="0" applyFont="1" applyBorder="1" applyAlignment="1" applyProtection="1">
      <alignment horizontal="left" vertical="center" wrapText="1"/>
    </xf>
    <xf numFmtId="0" fontId="15" fillId="0" borderId="18" xfId="0" applyFont="1" applyBorder="1" applyAlignment="1" applyProtection="1">
      <alignment horizontal="left" vertical="center" wrapText="1"/>
    </xf>
    <xf numFmtId="0" fontId="15" fillId="0" borderId="2" xfId="0" applyFont="1" applyBorder="1" applyAlignment="1" applyProtection="1">
      <alignment horizontal="left" vertical="center" wrapText="1"/>
    </xf>
    <xf numFmtId="0" fontId="15" fillId="0" borderId="19" xfId="0" applyFont="1" applyBorder="1" applyAlignment="1" applyProtection="1">
      <alignment horizontal="left" vertical="center" wrapText="1"/>
    </xf>
    <xf numFmtId="0" fontId="14" fillId="2" borderId="25" xfId="20" applyFont="1" applyFill="1" applyBorder="1" applyAlignment="1" applyProtection="1">
      <alignment horizontal="center" vertical="center" wrapText="1"/>
    </xf>
    <xf numFmtId="0" fontId="14" fillId="2" borderId="31" xfId="20" applyFont="1" applyFill="1" applyBorder="1" applyAlignment="1" applyProtection="1">
      <alignment horizontal="center" vertical="center" wrapText="1"/>
    </xf>
    <xf numFmtId="0" fontId="14" fillId="2" borderId="6" xfId="20" applyFont="1" applyFill="1" applyBorder="1" applyAlignment="1" applyProtection="1">
      <alignment horizontal="center" vertical="center" wrapText="1"/>
    </xf>
    <xf numFmtId="0" fontId="14" fillId="2" borderId="24" xfId="20" applyFont="1" applyFill="1" applyBorder="1" applyAlignment="1" applyProtection="1">
      <alignment horizontal="center" vertical="center" wrapText="1"/>
    </xf>
    <xf numFmtId="0" fontId="14" fillId="2" borderId="0" xfId="20" applyFont="1" applyFill="1" applyBorder="1" applyAlignment="1" applyProtection="1">
      <alignment horizontal="center" vertical="center" wrapText="1"/>
    </xf>
    <xf numFmtId="0" fontId="14" fillId="2" borderId="23" xfId="20" applyFont="1" applyFill="1" applyBorder="1" applyAlignment="1" applyProtection="1">
      <alignment horizontal="center" vertical="center" wrapText="1"/>
    </xf>
    <xf numFmtId="0" fontId="14" fillId="2" borderId="14" xfId="20" applyFont="1" applyFill="1" applyBorder="1" applyAlignment="1" applyProtection="1">
      <alignment horizontal="center" vertical="center" wrapText="1"/>
    </xf>
    <xf numFmtId="0" fontId="14" fillId="2" borderId="33" xfId="20" applyFont="1" applyFill="1" applyBorder="1" applyAlignment="1" applyProtection="1">
      <alignment horizontal="center" vertical="center" wrapText="1"/>
    </xf>
    <xf numFmtId="0" fontId="14" fillId="2" borderId="52" xfId="20" applyFont="1" applyFill="1" applyBorder="1" applyAlignment="1" applyProtection="1">
      <alignment horizontal="center" vertical="center" wrapText="1"/>
    </xf>
    <xf numFmtId="0" fontId="16" fillId="2" borderId="0" xfId="20" applyFont="1" applyFill="1" applyAlignment="1" applyProtection="1">
      <alignment horizontal="center" vertical="center" wrapText="1"/>
    </xf>
    <xf numFmtId="0" fontId="16" fillId="2" borderId="0" xfId="20" applyFont="1" applyFill="1" applyAlignment="1" applyProtection="1">
      <alignment horizontal="center" vertical="center"/>
    </xf>
    <xf numFmtId="0" fontId="15" fillId="0" borderId="3" xfId="20" applyFont="1" applyFill="1" applyBorder="1" applyAlignment="1" applyProtection="1">
      <alignment horizontal="center" vertical="center"/>
    </xf>
    <xf numFmtId="0" fontId="15" fillId="0" borderId="4" xfId="20" applyFont="1" applyFill="1" applyBorder="1" applyAlignment="1" applyProtection="1">
      <alignment horizontal="center" vertical="center"/>
    </xf>
    <xf numFmtId="179" fontId="23" fillId="4" borderId="3" xfId="0" applyNumberFormat="1" applyFont="1" applyFill="1" applyBorder="1" applyAlignment="1" applyProtection="1">
      <alignment horizontal="center" vertical="center"/>
      <protection locked="0"/>
    </xf>
    <xf numFmtId="179" fontId="23" fillId="4" borderId="4" xfId="0" applyNumberFormat="1" applyFont="1" applyFill="1" applyBorder="1" applyAlignment="1" applyProtection="1">
      <alignment horizontal="center" vertical="center"/>
      <protection locked="0"/>
    </xf>
    <xf numFmtId="179" fontId="23" fillId="4" borderId="9" xfId="0" applyNumberFormat="1" applyFont="1" applyFill="1" applyBorder="1" applyAlignment="1" applyProtection="1">
      <alignment horizontal="center" vertical="center"/>
      <protection locked="0"/>
    </xf>
    <xf numFmtId="0" fontId="15" fillId="0" borderId="11" xfId="20" applyFont="1" applyFill="1" applyBorder="1" applyAlignment="1" applyProtection="1">
      <alignment horizontal="center" vertical="center"/>
    </xf>
    <xf numFmtId="0" fontId="15" fillId="0" borderId="15" xfId="20" applyFont="1" applyFill="1" applyBorder="1" applyAlignment="1" applyProtection="1">
      <alignment horizontal="center" vertical="center"/>
    </xf>
    <xf numFmtId="0" fontId="15" fillId="0" borderId="22" xfId="20" applyFont="1" applyFill="1" applyBorder="1" applyAlignment="1" applyProtection="1">
      <alignment horizontal="center" vertical="center"/>
    </xf>
    <xf numFmtId="179" fontId="23" fillId="3" borderId="15" xfId="0" applyNumberFormat="1" applyFont="1" applyFill="1" applyBorder="1" applyAlignment="1" applyProtection="1">
      <alignment horizontal="center" vertical="center"/>
    </xf>
    <xf numFmtId="179" fontId="23" fillId="3" borderId="12" xfId="0" applyNumberFormat="1" applyFont="1" applyFill="1" applyBorder="1" applyAlignment="1" applyProtection="1">
      <alignment horizontal="center" vertical="center"/>
    </xf>
    <xf numFmtId="180" fontId="23" fillId="3" borderId="64" xfId="0" applyNumberFormat="1" applyFont="1" applyFill="1" applyBorder="1" applyAlignment="1" applyProtection="1">
      <alignment horizontal="center" vertical="center"/>
    </xf>
    <xf numFmtId="0" fontId="22" fillId="0" borderId="32" xfId="20" applyFont="1" applyBorder="1" applyAlignment="1" applyProtection="1">
      <alignment horizontal="center" vertical="center" shrinkToFit="1"/>
    </xf>
    <xf numFmtId="0" fontId="22" fillId="0" borderId="41" xfId="20" applyFont="1" applyBorder="1" applyAlignment="1" applyProtection="1">
      <alignment horizontal="center" vertical="center" shrinkToFit="1"/>
    </xf>
    <xf numFmtId="0" fontId="22" fillId="0" borderId="21" xfId="20" applyFont="1" applyBorder="1" applyAlignment="1" applyProtection="1">
      <alignment horizontal="center" vertical="center" shrinkToFit="1"/>
    </xf>
    <xf numFmtId="0" fontId="20" fillId="4" borderId="41" xfId="0" applyFont="1" applyFill="1" applyBorder="1" applyAlignment="1" applyProtection="1">
      <alignment horizontal="center" vertical="center" shrinkToFit="1"/>
      <protection locked="0"/>
    </xf>
    <xf numFmtId="0" fontId="20" fillId="4" borderId="38" xfId="0" applyFont="1" applyFill="1" applyBorder="1" applyAlignment="1" applyProtection="1">
      <alignment horizontal="center" vertical="center" shrinkToFit="1"/>
      <protection locked="0"/>
    </xf>
    <xf numFmtId="0" fontId="15" fillId="0" borderId="8" xfId="20" applyFont="1" applyBorder="1" applyAlignment="1" applyProtection="1">
      <alignment horizontal="center" vertical="center" shrinkToFit="1"/>
    </xf>
    <xf numFmtId="0" fontId="15" fillId="0" borderId="4" xfId="20" applyFont="1" applyBorder="1" applyAlignment="1" applyProtection="1">
      <alignment horizontal="center" vertical="center" shrinkToFit="1"/>
    </xf>
    <xf numFmtId="0" fontId="15" fillId="0" borderId="5" xfId="20" applyFont="1" applyBorder="1" applyAlignment="1" applyProtection="1">
      <alignment horizontal="center" vertical="center" shrinkToFit="1"/>
    </xf>
    <xf numFmtId="0" fontId="15" fillId="0" borderId="36" xfId="20" applyFont="1" applyBorder="1" applyAlignment="1" applyProtection="1">
      <alignment horizontal="center" vertical="center" shrinkToFit="1"/>
    </xf>
    <xf numFmtId="0" fontId="15" fillId="0" borderId="40" xfId="20" applyFont="1" applyBorder="1" applyAlignment="1" applyProtection="1">
      <alignment horizontal="center" vertical="center" shrinkToFit="1"/>
    </xf>
    <xf numFmtId="0" fontId="15" fillId="0" borderId="37" xfId="20" applyFont="1" applyBorder="1" applyAlignment="1" applyProtection="1">
      <alignment horizontal="center" vertical="center" shrinkToFit="1"/>
    </xf>
    <xf numFmtId="0" fontId="15" fillId="0" borderId="26" xfId="20" applyFont="1" applyBorder="1" applyAlignment="1" applyProtection="1">
      <alignment horizontal="center" vertical="center" shrinkToFit="1"/>
    </xf>
    <xf numFmtId="0" fontId="15" fillId="0" borderId="2" xfId="20" applyFont="1" applyBorder="1" applyAlignment="1" applyProtection="1">
      <alignment horizontal="center" vertical="center" shrinkToFit="1"/>
    </xf>
    <xf numFmtId="0" fontId="15" fillId="0" borderId="19" xfId="20" applyFont="1" applyBorder="1" applyAlignment="1" applyProtection="1">
      <alignment horizontal="center" vertical="center" shrinkToFit="1"/>
    </xf>
    <xf numFmtId="0" fontId="20" fillId="4" borderId="4" xfId="0" applyNumberFormat="1" applyFont="1" applyFill="1" applyBorder="1" applyAlignment="1" applyProtection="1">
      <alignment horizontal="center" vertical="center" shrinkToFit="1"/>
      <protection locked="0"/>
    </xf>
    <xf numFmtId="0" fontId="20" fillId="4" borderId="9" xfId="0" applyNumberFormat="1" applyFont="1" applyFill="1" applyBorder="1" applyAlignment="1" applyProtection="1">
      <alignment horizontal="center" vertical="center" shrinkToFit="1"/>
      <protection locked="0"/>
    </xf>
    <xf numFmtId="0" fontId="21" fillId="0" borderId="34" xfId="0" applyFont="1" applyFill="1" applyBorder="1" applyAlignment="1" applyProtection="1">
      <alignment horizontal="center" vertical="center"/>
    </xf>
    <xf numFmtId="0" fontId="21" fillId="0" borderId="40" xfId="0" applyFont="1" applyFill="1" applyBorder="1" applyAlignment="1" applyProtection="1">
      <alignment horizontal="center" vertical="center"/>
    </xf>
    <xf numFmtId="0" fontId="20" fillId="4" borderId="40" xfId="0" applyFont="1" applyFill="1" applyBorder="1" applyAlignment="1" applyProtection="1">
      <alignment horizontal="center" vertical="center"/>
      <protection locked="0"/>
    </xf>
    <xf numFmtId="0" fontId="21" fillId="0" borderId="35" xfId="0" applyFont="1" applyFill="1" applyBorder="1" applyAlignment="1" applyProtection="1">
      <alignment horizontal="center" vertical="center"/>
    </xf>
    <xf numFmtId="177" fontId="20" fillId="4" borderId="4" xfId="0" applyNumberFormat="1" applyFont="1" applyFill="1" applyBorder="1" applyAlignment="1" applyProtection="1">
      <alignment horizontal="center" vertical="center" shrinkToFit="1"/>
      <protection locked="0"/>
    </xf>
    <xf numFmtId="177" fontId="20" fillId="4" borderId="9" xfId="0" applyNumberFormat="1" applyFont="1" applyFill="1" applyBorder="1" applyAlignment="1" applyProtection="1">
      <alignment horizontal="center" vertical="center" shrinkToFit="1"/>
      <protection locked="0"/>
    </xf>
    <xf numFmtId="0" fontId="15" fillId="0" borderId="45" xfId="20" applyFont="1" applyBorder="1" applyAlignment="1" applyProtection="1">
      <alignment horizontal="center" vertical="center" shrinkToFit="1"/>
    </xf>
    <xf numFmtId="0" fontId="15" fillId="0" borderId="1" xfId="20" applyFont="1" applyBorder="1" applyAlignment="1" applyProtection="1">
      <alignment horizontal="center" vertical="center" shrinkToFit="1"/>
    </xf>
    <xf numFmtId="0" fontId="15" fillId="0" borderId="7" xfId="20" applyFont="1" applyBorder="1" applyAlignment="1" applyProtection="1">
      <alignment horizontal="center" vertical="center" shrinkToFit="1"/>
    </xf>
    <xf numFmtId="0" fontId="15" fillId="0" borderId="3"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5" xfId="0" applyFont="1" applyBorder="1" applyAlignment="1" applyProtection="1">
      <alignment horizontal="center" vertical="center"/>
    </xf>
    <xf numFmtId="0" fontId="23" fillId="4" borderId="4" xfId="0" applyFont="1" applyFill="1" applyBorder="1" applyAlignment="1" applyProtection="1">
      <alignment horizontal="center" vertical="center"/>
      <protection locked="0"/>
    </xf>
    <xf numFmtId="0" fontId="23" fillId="4" borderId="4" xfId="0" applyFont="1" applyFill="1" applyBorder="1" applyAlignment="1" applyProtection="1">
      <alignment horizontal="center" vertical="center" wrapText="1"/>
    </xf>
    <xf numFmtId="0" fontId="23" fillId="4" borderId="5" xfId="0" applyFont="1" applyFill="1" applyBorder="1" applyAlignment="1" applyProtection="1">
      <alignment horizontal="center" vertical="center" wrapText="1"/>
    </xf>
    <xf numFmtId="0" fontId="15" fillId="0" borderId="10" xfId="20" applyFont="1" applyFill="1" applyBorder="1" applyAlignment="1" applyProtection="1">
      <alignment horizontal="center" vertical="center"/>
    </xf>
    <xf numFmtId="0" fontId="15" fillId="0" borderId="1" xfId="20" applyFont="1" applyFill="1" applyBorder="1" applyAlignment="1" applyProtection="1">
      <alignment horizontal="center" vertical="center"/>
    </xf>
    <xf numFmtId="0" fontId="15" fillId="0" borderId="7" xfId="20" applyFont="1" applyFill="1" applyBorder="1" applyAlignment="1" applyProtection="1">
      <alignment horizontal="center" vertical="center"/>
    </xf>
    <xf numFmtId="0" fontId="15" fillId="0" borderId="16" xfId="20" applyFont="1" applyFill="1" applyBorder="1" applyAlignment="1" applyProtection="1">
      <alignment horizontal="center" vertical="center"/>
    </xf>
    <xf numFmtId="0" fontId="15" fillId="0" borderId="0" xfId="20" applyFont="1" applyFill="1" applyBorder="1" applyAlignment="1" applyProtection="1">
      <alignment horizontal="center" vertical="center"/>
    </xf>
    <xf numFmtId="0" fontId="15" fillId="0" borderId="17" xfId="20" applyFont="1" applyFill="1" applyBorder="1" applyAlignment="1" applyProtection="1">
      <alignment horizontal="center" vertical="center"/>
    </xf>
    <xf numFmtId="0" fontId="15" fillId="0" borderId="18" xfId="20" applyFont="1" applyFill="1" applyBorder="1" applyAlignment="1" applyProtection="1">
      <alignment horizontal="center" vertical="center"/>
    </xf>
    <xf numFmtId="0" fontId="15" fillId="0" borderId="2" xfId="20" applyFont="1" applyFill="1" applyBorder="1" applyAlignment="1" applyProtection="1">
      <alignment horizontal="center" vertical="center"/>
    </xf>
    <xf numFmtId="0" fontId="15" fillId="0" borderId="19" xfId="20" applyFont="1" applyFill="1" applyBorder="1" applyAlignment="1" applyProtection="1">
      <alignment horizontal="center" vertical="center"/>
    </xf>
    <xf numFmtId="0" fontId="20" fillId="0" borderId="28" xfId="0" applyFont="1" applyBorder="1" applyAlignment="1" applyProtection="1">
      <alignment horizontal="center" vertical="center" wrapText="1"/>
    </xf>
    <xf numFmtId="0" fontId="20" fillId="0" borderId="28" xfId="0" applyFont="1" applyBorder="1" applyAlignment="1" applyProtection="1">
      <alignment horizontal="center" vertical="center"/>
    </xf>
    <xf numFmtId="181" fontId="23" fillId="4" borderId="28" xfId="0" applyNumberFormat="1" applyFont="1" applyFill="1" applyBorder="1" applyAlignment="1" applyProtection="1">
      <alignment horizontal="center" vertical="center"/>
      <protection locked="0"/>
    </xf>
    <xf numFmtId="0" fontId="20" fillId="0" borderId="66" xfId="0" applyFont="1" applyBorder="1" applyAlignment="1" applyProtection="1">
      <alignment horizontal="center" vertical="center" wrapText="1" shrinkToFit="1"/>
    </xf>
    <xf numFmtId="0" fontId="20" fillId="0" borderId="66" xfId="0" applyFont="1" applyBorder="1" applyAlignment="1" applyProtection="1">
      <alignment horizontal="center" vertical="center" shrinkToFit="1"/>
    </xf>
    <xf numFmtId="181" fontId="23" fillId="4" borderId="72" xfId="0" applyNumberFormat="1" applyFont="1" applyFill="1" applyBorder="1" applyAlignment="1" applyProtection="1">
      <alignment horizontal="center" vertical="center"/>
      <protection locked="0"/>
    </xf>
    <xf numFmtId="181" fontId="23" fillId="4" borderId="66" xfId="0" applyNumberFormat="1" applyFont="1" applyFill="1" applyBorder="1" applyAlignment="1" applyProtection="1">
      <alignment horizontal="center" vertical="center"/>
      <protection locked="0"/>
    </xf>
    <xf numFmtId="0" fontId="27" fillId="2" borderId="28" xfId="0" applyFont="1" applyFill="1" applyBorder="1" applyAlignment="1" applyProtection="1">
      <alignment horizontal="center" vertical="center"/>
    </xf>
    <xf numFmtId="0" fontId="20" fillId="2" borderId="28" xfId="0" applyFont="1" applyFill="1" applyBorder="1" applyAlignment="1" applyProtection="1">
      <alignment horizontal="center" vertical="center"/>
    </xf>
    <xf numFmtId="180" fontId="23" fillId="3" borderId="28" xfId="0" applyNumberFormat="1" applyFont="1" applyFill="1" applyBorder="1" applyAlignment="1" applyProtection="1">
      <alignment horizontal="center" vertical="center"/>
    </xf>
    <xf numFmtId="0" fontId="20" fillId="0" borderId="66" xfId="0" applyFont="1" applyBorder="1" applyAlignment="1" applyProtection="1">
      <alignment horizontal="center" vertical="center" wrapText="1"/>
    </xf>
    <xf numFmtId="0" fontId="20" fillId="0" borderId="66" xfId="0" applyFont="1" applyBorder="1" applyAlignment="1" applyProtection="1">
      <alignment horizontal="center" vertical="center"/>
    </xf>
    <xf numFmtId="0" fontId="27" fillId="2" borderId="66" xfId="0" applyFont="1" applyFill="1" applyBorder="1" applyAlignment="1" applyProtection="1">
      <alignment horizontal="center" vertical="center"/>
    </xf>
    <xf numFmtId="0" fontId="20" fillId="2" borderId="66" xfId="0" applyFont="1" applyFill="1" applyBorder="1" applyAlignment="1" applyProtection="1">
      <alignment horizontal="center" vertical="center"/>
    </xf>
    <xf numFmtId="180" fontId="23" fillId="3" borderId="66" xfId="0" applyNumberFormat="1" applyFont="1" applyFill="1" applyBorder="1" applyAlignment="1" applyProtection="1">
      <alignment horizontal="center" vertical="center"/>
    </xf>
    <xf numFmtId="180" fontId="25" fillId="3" borderId="78" xfId="0" applyNumberFormat="1" applyFont="1" applyFill="1" applyBorder="1" applyAlignment="1" applyProtection="1">
      <alignment horizontal="center" vertical="center"/>
    </xf>
    <xf numFmtId="180" fontId="25" fillId="3" borderId="81" xfId="0" applyNumberFormat="1" applyFont="1" applyFill="1" applyBorder="1" applyAlignment="1" applyProtection="1">
      <alignment horizontal="center" vertical="center"/>
    </xf>
    <xf numFmtId="0" fontId="26" fillId="2" borderId="73" xfId="0" applyFont="1" applyFill="1" applyBorder="1" applyAlignment="1" applyProtection="1">
      <alignment horizontal="center" vertical="center"/>
    </xf>
    <xf numFmtId="0" fontId="26" fillId="2" borderId="74" xfId="0" applyFont="1" applyFill="1" applyBorder="1" applyAlignment="1" applyProtection="1">
      <alignment horizontal="center" vertical="center"/>
    </xf>
    <xf numFmtId="0" fontId="26" fillId="2" borderId="30" xfId="0" applyFont="1" applyFill="1" applyBorder="1" applyAlignment="1" applyProtection="1">
      <alignment horizontal="center" vertical="center"/>
    </xf>
    <xf numFmtId="0" fontId="26" fillId="2" borderId="72" xfId="0" applyFont="1" applyFill="1" applyBorder="1" applyAlignment="1" applyProtection="1">
      <alignment horizontal="center" vertical="center"/>
    </xf>
    <xf numFmtId="0" fontId="27" fillId="2" borderId="30" xfId="0" applyFont="1" applyFill="1" applyBorder="1" applyAlignment="1" applyProtection="1">
      <alignment horizontal="center" vertical="center"/>
    </xf>
    <xf numFmtId="0" fontId="27" fillId="2" borderId="72" xfId="0" applyFont="1" applyFill="1" applyBorder="1" applyAlignment="1" applyProtection="1">
      <alignment horizontal="center" vertical="center"/>
    </xf>
    <xf numFmtId="0" fontId="20" fillId="2" borderId="30" xfId="0" applyFont="1" applyFill="1" applyBorder="1" applyAlignment="1" applyProtection="1">
      <alignment horizontal="center" vertical="center"/>
    </xf>
    <xf numFmtId="0" fontId="20" fillId="2" borderId="72" xfId="0" applyFont="1" applyFill="1" applyBorder="1" applyAlignment="1" applyProtection="1">
      <alignment horizontal="center" vertical="center"/>
    </xf>
    <xf numFmtId="180" fontId="23" fillId="3" borderId="30" xfId="0" applyNumberFormat="1" applyFont="1" applyFill="1" applyBorder="1" applyAlignment="1" applyProtection="1">
      <alignment horizontal="center" vertical="center"/>
    </xf>
    <xf numFmtId="180" fontId="23" fillId="3" borderId="72" xfId="0" applyNumberFormat="1" applyFont="1" applyFill="1" applyBorder="1" applyAlignment="1" applyProtection="1">
      <alignment horizontal="center" vertical="center"/>
    </xf>
    <xf numFmtId="180" fontId="23" fillId="3" borderId="33" xfId="0" applyNumberFormat="1" applyFont="1" applyFill="1" applyBorder="1" applyAlignment="1" applyProtection="1">
      <alignment horizontal="center" vertical="center"/>
    </xf>
    <xf numFmtId="0" fontId="15" fillId="0" borderId="12" xfId="20" applyFont="1" applyFill="1" applyBorder="1" applyAlignment="1" applyProtection="1">
      <alignment horizontal="center" vertical="center"/>
    </xf>
    <xf numFmtId="177" fontId="23" fillId="3" borderId="64" xfId="0" applyNumberFormat="1" applyFont="1" applyFill="1" applyBorder="1" applyAlignment="1" applyProtection="1">
      <alignment horizontal="center" vertical="center"/>
    </xf>
    <xf numFmtId="0" fontId="10" fillId="2" borderId="0" xfId="20" applyFont="1" applyFill="1" applyBorder="1" applyAlignment="1" applyProtection="1">
      <alignment horizontal="left" vertical="center" wrapText="1"/>
    </xf>
    <xf numFmtId="0" fontId="20" fillId="2" borderId="2" xfId="0" applyFont="1" applyFill="1" applyBorder="1" applyAlignment="1" applyProtection="1">
      <alignment horizontal="center" vertical="center"/>
    </xf>
    <xf numFmtId="0" fontId="15" fillId="0" borderId="68" xfId="0" applyFont="1" applyBorder="1" applyAlignment="1" applyProtection="1">
      <alignment horizontal="left" vertical="center" wrapText="1"/>
    </xf>
    <xf numFmtId="0" fontId="15" fillId="0" borderId="69" xfId="0" applyFont="1" applyBorder="1" applyAlignment="1" applyProtection="1">
      <alignment horizontal="left" vertical="center" wrapText="1"/>
    </xf>
    <xf numFmtId="0" fontId="15" fillId="0" borderId="70" xfId="0" applyFont="1" applyBorder="1" applyAlignment="1" applyProtection="1">
      <alignment horizontal="left" vertical="center" wrapText="1"/>
    </xf>
    <xf numFmtId="180" fontId="23" fillId="3" borderId="68" xfId="0" applyNumberFormat="1" applyFont="1" applyFill="1" applyBorder="1" applyAlignment="1" applyProtection="1">
      <alignment horizontal="center" vertical="center"/>
    </xf>
    <xf numFmtId="0" fontId="23" fillId="3" borderId="69" xfId="0" applyNumberFormat="1" applyFont="1" applyFill="1" applyBorder="1" applyAlignment="1" applyProtection="1">
      <alignment horizontal="center" vertical="center"/>
    </xf>
    <xf numFmtId="177" fontId="29" fillId="3" borderId="69" xfId="0" applyNumberFormat="1" applyFont="1" applyFill="1" applyBorder="1" applyAlignment="1" applyProtection="1">
      <alignment horizontal="center" vertical="center"/>
    </xf>
    <xf numFmtId="0" fontId="15" fillId="0" borderId="71" xfId="0" applyFont="1" applyBorder="1" applyAlignment="1" applyProtection="1">
      <alignment horizontal="left" vertical="center" wrapText="1"/>
    </xf>
    <xf numFmtId="0" fontId="15" fillId="0" borderId="15" xfId="0" applyFont="1" applyBorder="1" applyAlignment="1" applyProtection="1">
      <alignment horizontal="left" vertical="center" wrapText="1"/>
    </xf>
    <xf numFmtId="0" fontId="15" fillId="0" borderId="47" xfId="0" applyFont="1" applyBorder="1" applyAlignment="1" applyProtection="1">
      <alignment horizontal="left" vertical="center" wrapText="1"/>
    </xf>
    <xf numFmtId="181" fontId="29" fillId="3" borderId="15" xfId="0" applyNumberFormat="1" applyFont="1" applyFill="1" applyBorder="1" applyAlignment="1" applyProtection="1">
      <alignment horizontal="right" vertical="center"/>
    </xf>
    <xf numFmtId="0" fontId="15" fillId="0" borderId="16" xfId="0" applyFont="1" applyBorder="1" applyAlignment="1" applyProtection="1">
      <alignment horizontal="center" vertical="center" wrapText="1"/>
    </xf>
    <xf numFmtId="0" fontId="15" fillId="0" borderId="0" xfId="0" applyFont="1" applyBorder="1" applyAlignment="1" applyProtection="1">
      <alignment horizontal="center" vertical="center" wrapText="1"/>
    </xf>
    <xf numFmtId="0" fontId="15" fillId="0" borderId="17" xfId="0" applyFont="1" applyBorder="1" applyAlignment="1" applyProtection="1">
      <alignment horizontal="center" vertical="center" wrapText="1"/>
    </xf>
    <xf numFmtId="0" fontId="15" fillId="0" borderId="18" xfId="0" applyFont="1" applyBorder="1" applyAlignment="1" applyProtection="1">
      <alignment horizontal="center" vertical="center" wrapText="1"/>
    </xf>
    <xf numFmtId="0" fontId="15" fillId="0" borderId="2" xfId="0" applyFont="1" applyBorder="1" applyAlignment="1" applyProtection="1">
      <alignment horizontal="center" vertical="center" wrapText="1"/>
    </xf>
    <xf numFmtId="0" fontId="15" fillId="0" borderId="19" xfId="0" applyFont="1" applyBorder="1" applyAlignment="1" applyProtection="1">
      <alignment horizontal="center" vertical="center" wrapText="1"/>
    </xf>
    <xf numFmtId="0" fontId="20" fillId="0" borderId="74" xfId="0" applyFont="1" applyBorder="1" applyAlignment="1" applyProtection="1">
      <alignment horizontal="center" vertical="center"/>
    </xf>
    <xf numFmtId="0" fontId="20" fillId="0" borderId="72" xfId="0" applyFont="1" applyBorder="1" applyAlignment="1" applyProtection="1">
      <alignment horizontal="center" vertical="center"/>
    </xf>
    <xf numFmtId="0" fontId="20" fillId="4" borderId="72" xfId="0" applyFont="1" applyFill="1" applyBorder="1" applyAlignment="1" applyProtection="1">
      <alignment horizontal="center" vertical="center"/>
      <protection locked="0"/>
    </xf>
    <xf numFmtId="0" fontId="20" fillId="4" borderId="75" xfId="0" applyFont="1" applyFill="1" applyBorder="1" applyAlignment="1" applyProtection="1">
      <alignment horizontal="center" vertical="center"/>
      <protection locked="0"/>
    </xf>
    <xf numFmtId="0" fontId="23" fillId="3" borderId="64" xfId="0" applyNumberFormat="1" applyFont="1" applyFill="1" applyBorder="1" applyAlignment="1" applyProtection="1">
      <alignment horizontal="center" vertical="center"/>
    </xf>
    <xf numFmtId="0" fontId="20" fillId="4" borderId="30" xfId="0" applyFont="1" applyFill="1" applyBorder="1" applyAlignment="1" applyProtection="1">
      <alignment horizontal="center" vertical="center"/>
      <protection locked="0"/>
    </xf>
    <xf numFmtId="0" fontId="20" fillId="4" borderId="29" xfId="0" applyFont="1" applyFill="1" applyBorder="1" applyAlignment="1" applyProtection="1">
      <alignment horizontal="center" vertical="center"/>
      <protection locked="0"/>
    </xf>
    <xf numFmtId="0" fontId="20" fillId="0" borderId="84" xfId="0" applyFont="1" applyBorder="1" applyAlignment="1" applyProtection="1">
      <alignment horizontal="left" vertical="center" wrapText="1"/>
    </xf>
    <xf numFmtId="0" fontId="20" fillId="0" borderId="66" xfId="0" applyFont="1" applyBorder="1" applyAlignment="1" applyProtection="1">
      <alignment horizontal="left" vertical="center" wrapText="1"/>
    </xf>
    <xf numFmtId="0" fontId="20" fillId="0" borderId="82" xfId="0" applyFont="1" applyBorder="1" applyAlignment="1" applyProtection="1">
      <alignment horizontal="left" vertical="center" wrapText="1"/>
    </xf>
    <xf numFmtId="0" fontId="20" fillId="0" borderId="83" xfId="0" applyFont="1" applyBorder="1" applyAlignment="1" applyProtection="1">
      <alignment horizontal="left" vertical="center" wrapText="1"/>
    </xf>
    <xf numFmtId="0" fontId="20" fillId="4" borderId="66" xfId="0" applyFont="1" applyFill="1" applyBorder="1" applyAlignment="1" applyProtection="1">
      <alignment horizontal="center" vertical="center"/>
      <protection locked="0"/>
    </xf>
    <xf numFmtId="0" fontId="20" fillId="4" borderId="67" xfId="0" applyFont="1" applyFill="1" applyBorder="1" applyAlignment="1" applyProtection="1">
      <alignment horizontal="center" vertical="center"/>
      <protection locked="0"/>
    </xf>
    <xf numFmtId="0" fontId="20" fillId="4" borderId="83" xfId="0" applyFont="1" applyFill="1" applyBorder="1" applyAlignment="1" applyProtection="1">
      <alignment horizontal="center" vertical="center"/>
      <protection locked="0"/>
    </xf>
    <xf numFmtId="0" fontId="20" fillId="4" borderId="85" xfId="0" applyFont="1" applyFill="1" applyBorder="1" applyAlignment="1" applyProtection="1">
      <alignment horizontal="center" vertical="center"/>
      <protection locked="0"/>
    </xf>
    <xf numFmtId="0" fontId="20" fillId="2" borderId="16" xfId="0" applyFont="1" applyFill="1" applyBorder="1" applyAlignment="1" applyProtection="1">
      <alignment horizontal="center" vertical="center"/>
    </xf>
    <xf numFmtId="0" fontId="20" fillId="2" borderId="0" xfId="0" applyFont="1" applyFill="1" applyBorder="1" applyAlignment="1" applyProtection="1">
      <alignment horizontal="center" vertical="center"/>
    </xf>
    <xf numFmtId="0" fontId="24" fillId="2" borderId="0" xfId="0" applyFont="1" applyFill="1" applyAlignment="1" applyProtection="1">
      <alignment horizontal="center" vertical="center"/>
    </xf>
    <xf numFmtId="0" fontId="23" fillId="3" borderId="76" xfId="0" applyFont="1" applyFill="1" applyBorder="1" applyAlignment="1" applyProtection="1">
      <alignment horizontal="center" vertical="center"/>
    </xf>
    <xf numFmtId="0" fontId="23" fillId="3" borderId="79" xfId="0" applyFont="1" applyFill="1" applyBorder="1" applyAlignment="1" applyProtection="1">
      <alignment horizontal="center" vertical="center"/>
    </xf>
    <xf numFmtId="0" fontId="23" fillId="3" borderId="77" xfId="0" applyNumberFormat="1" applyFont="1" applyFill="1" applyBorder="1" applyAlignment="1" applyProtection="1">
      <alignment horizontal="center" vertical="center"/>
    </xf>
    <xf numFmtId="0" fontId="23" fillId="3" borderId="80" xfId="0" applyNumberFormat="1" applyFont="1" applyFill="1" applyBorder="1" applyAlignment="1" applyProtection="1">
      <alignment horizontal="center" vertical="center"/>
    </xf>
    <xf numFmtId="0" fontId="20" fillId="0" borderId="73" xfId="0" applyFont="1" applyBorder="1" applyAlignment="1" applyProtection="1">
      <alignment horizontal="center" vertical="center"/>
    </xf>
    <xf numFmtId="0" fontId="20" fillId="0" borderId="30" xfId="0" applyFont="1" applyBorder="1" applyAlignment="1" applyProtection="1">
      <alignment horizontal="center" vertical="center"/>
    </xf>
    <xf numFmtId="0" fontId="20" fillId="0" borderId="84" xfId="0" applyFont="1" applyBorder="1" applyAlignment="1" applyProtection="1">
      <alignment horizontal="center" vertical="center"/>
    </xf>
    <xf numFmtId="0" fontId="28" fillId="0" borderId="66" xfId="0" applyFont="1" applyBorder="1" applyAlignment="1" applyProtection="1">
      <alignment horizontal="center" vertical="center"/>
    </xf>
    <xf numFmtId="0" fontId="15" fillId="0" borderId="36" xfId="0" applyFont="1" applyBorder="1" applyAlignment="1" applyProtection="1">
      <alignment horizontal="left" vertical="center" shrinkToFit="1"/>
    </xf>
    <xf numFmtId="0" fontId="15" fillId="0" borderId="40" xfId="0" applyFont="1" applyBorder="1" applyAlignment="1" applyProtection="1">
      <alignment horizontal="left" vertical="center" shrinkToFit="1"/>
    </xf>
    <xf numFmtId="0" fontId="15" fillId="0" borderId="35" xfId="0" applyFont="1" applyBorder="1" applyAlignment="1" applyProtection="1">
      <alignment horizontal="left" vertical="center" shrinkToFit="1"/>
    </xf>
    <xf numFmtId="0" fontId="23" fillId="4" borderId="40" xfId="0" applyFont="1" applyFill="1" applyBorder="1" applyAlignment="1" applyProtection="1">
      <alignment horizontal="center" vertical="center"/>
      <protection locked="0"/>
    </xf>
    <xf numFmtId="0" fontId="23" fillId="3" borderId="15" xfId="0" applyNumberFormat="1" applyFont="1" applyFill="1" applyBorder="1" applyAlignment="1" applyProtection="1">
      <alignment horizontal="center" vertical="center"/>
    </xf>
    <xf numFmtId="1" fontId="29" fillId="3" borderId="15" xfId="0" applyNumberFormat="1" applyFont="1" applyFill="1" applyBorder="1" applyAlignment="1" applyProtection="1">
      <alignment horizontal="center" vertical="center"/>
    </xf>
    <xf numFmtId="0" fontId="29" fillId="3" borderId="15" xfId="0" applyNumberFormat="1" applyFont="1" applyFill="1" applyBorder="1" applyAlignment="1" applyProtection="1">
      <alignment horizontal="center" vertical="center"/>
    </xf>
    <xf numFmtId="0" fontId="15" fillId="0" borderId="48" xfId="0" applyFont="1" applyBorder="1" applyAlignment="1" applyProtection="1">
      <alignment horizontal="left" vertical="center" wrapText="1"/>
    </xf>
    <xf numFmtId="0" fontId="15" fillId="0" borderId="46" xfId="0" applyFont="1" applyBorder="1" applyAlignment="1" applyProtection="1">
      <alignment horizontal="left" vertical="center" wrapText="1"/>
    </xf>
    <xf numFmtId="0" fontId="15" fillId="0" borderId="44" xfId="0" applyFont="1" applyBorder="1" applyAlignment="1" applyProtection="1">
      <alignment horizontal="left" vertical="center" wrapText="1"/>
    </xf>
    <xf numFmtId="181" fontId="29" fillId="3" borderId="46" xfId="0" applyNumberFormat="1" applyFont="1" applyFill="1" applyBorder="1" applyAlignment="1" applyProtection="1">
      <alignment horizontal="right" vertical="center"/>
    </xf>
    <xf numFmtId="0" fontId="15" fillId="0" borderId="45" xfId="0" applyFont="1" applyBorder="1" applyAlignment="1" applyProtection="1">
      <alignment horizontal="left" vertical="center" shrinkToFit="1"/>
    </xf>
    <xf numFmtId="0" fontId="15" fillId="0" borderId="1" xfId="0" applyFont="1" applyBorder="1" applyAlignment="1" applyProtection="1">
      <alignment horizontal="left" vertical="center" shrinkToFit="1"/>
    </xf>
    <xf numFmtId="0" fontId="15" fillId="0" borderId="42" xfId="0" applyFont="1" applyBorder="1" applyAlignment="1" applyProtection="1">
      <alignment horizontal="left" vertical="center" shrinkToFit="1"/>
    </xf>
    <xf numFmtId="1" fontId="23" fillId="3" borderId="4" xfId="0" applyNumberFormat="1" applyFont="1" applyFill="1" applyBorder="1" applyAlignment="1" applyProtection="1">
      <alignment horizontal="center" vertical="center"/>
    </xf>
    <xf numFmtId="0" fontId="23" fillId="3" borderId="4" xfId="0" applyFont="1" applyFill="1" applyBorder="1" applyAlignment="1" applyProtection="1">
      <alignment horizontal="center" vertical="center"/>
    </xf>
    <xf numFmtId="0" fontId="15" fillId="0" borderId="8" xfId="0" applyFont="1" applyBorder="1" applyAlignment="1" applyProtection="1">
      <alignment horizontal="left" vertical="center" shrinkToFit="1"/>
    </xf>
    <xf numFmtId="0" fontId="15" fillId="0" borderId="4" xfId="0" applyFont="1" applyBorder="1" applyAlignment="1" applyProtection="1">
      <alignment horizontal="left" vertical="center" shrinkToFit="1"/>
    </xf>
    <xf numFmtId="0" fontId="15" fillId="0" borderId="9" xfId="0" applyFont="1" applyBorder="1" applyAlignment="1" applyProtection="1">
      <alignment horizontal="left" vertical="center" shrinkToFit="1"/>
    </xf>
    <xf numFmtId="0" fontId="15" fillId="0" borderId="14" xfId="0" applyFont="1" applyBorder="1" applyAlignment="1" applyProtection="1">
      <alignment horizontal="left" vertical="center"/>
    </xf>
    <xf numFmtId="0" fontId="15" fillId="0" borderId="33" xfId="0" applyFont="1" applyBorder="1" applyAlignment="1" applyProtection="1">
      <alignment horizontal="left" vertical="center"/>
    </xf>
    <xf numFmtId="0" fontId="15" fillId="0" borderId="52" xfId="0" applyFont="1" applyBorder="1" applyAlignment="1" applyProtection="1">
      <alignment horizontal="left" vertical="center"/>
    </xf>
    <xf numFmtId="181" fontId="23" fillId="3" borderId="33" xfId="0" applyNumberFormat="1" applyFont="1" applyFill="1" applyBorder="1" applyAlignment="1" applyProtection="1">
      <alignment horizontal="right" vertical="center"/>
    </xf>
    <xf numFmtId="0" fontId="9" fillId="2" borderId="8" xfId="0" applyFont="1" applyFill="1" applyBorder="1" applyAlignment="1" applyProtection="1">
      <alignment horizontal="center" vertical="center" shrinkToFit="1"/>
    </xf>
    <xf numFmtId="0" fontId="9" fillId="2" borderId="4"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shrinkToFit="1"/>
    </xf>
    <xf numFmtId="0" fontId="9" fillId="3" borderId="3" xfId="0" applyFont="1" applyFill="1" applyBorder="1" applyAlignment="1" applyProtection="1">
      <alignment horizontal="center" vertical="center" shrinkToFit="1"/>
    </xf>
    <xf numFmtId="0" fontId="9" fillId="3" borderId="4" xfId="0" applyFont="1" applyFill="1" applyBorder="1" applyAlignment="1" applyProtection="1">
      <alignment horizontal="center" vertical="center" shrinkToFit="1"/>
    </xf>
    <xf numFmtId="0" fontId="9" fillId="3" borderId="9" xfId="0" applyFont="1" applyFill="1" applyBorder="1" applyAlignment="1" applyProtection="1">
      <alignment horizontal="center" vertical="center" shrinkToFit="1"/>
    </xf>
    <xf numFmtId="178" fontId="9" fillId="3" borderId="3" xfId="0" applyNumberFormat="1" applyFont="1" applyFill="1" applyBorder="1" applyAlignment="1" applyProtection="1">
      <alignment horizontal="center" vertical="center" shrinkToFit="1"/>
    </xf>
    <xf numFmtId="178" fontId="9" fillId="3" borderId="4" xfId="0" applyNumberFormat="1" applyFont="1" applyFill="1" applyBorder="1" applyAlignment="1" applyProtection="1">
      <alignment horizontal="center" vertical="center" shrinkToFit="1"/>
    </xf>
    <xf numFmtId="178" fontId="9" fillId="3" borderId="9" xfId="0" applyNumberFormat="1" applyFont="1" applyFill="1" applyBorder="1" applyAlignment="1" applyProtection="1">
      <alignment horizontal="center" vertical="center" shrinkToFit="1"/>
    </xf>
    <xf numFmtId="0" fontId="13" fillId="2" borderId="0" xfId="0" applyFont="1" applyFill="1" applyAlignment="1" applyProtection="1">
      <alignment horizontal="center" vertical="center" shrinkToFit="1"/>
    </xf>
    <xf numFmtId="182" fontId="9" fillId="2" borderId="0" xfId="3" applyNumberFormat="1" applyFont="1" applyFill="1" applyBorder="1" applyAlignment="1" applyProtection="1">
      <alignment horizontal="right" vertical="center"/>
    </xf>
    <xf numFmtId="0" fontId="9" fillId="2" borderId="36" xfId="0" applyFont="1" applyFill="1" applyBorder="1" applyAlignment="1" applyProtection="1">
      <alignment horizontal="center" vertical="center" shrinkToFit="1"/>
    </xf>
    <xf numFmtId="0" fontId="9" fillId="2" borderId="40" xfId="0" applyFont="1" applyFill="1" applyBorder="1" applyAlignment="1" applyProtection="1">
      <alignment horizontal="center" vertical="center" shrinkToFit="1"/>
    </xf>
    <xf numFmtId="0" fontId="9" fillId="2" borderId="37" xfId="0" applyFont="1" applyFill="1" applyBorder="1" applyAlignment="1" applyProtection="1">
      <alignment horizontal="center" vertical="center" shrinkToFit="1"/>
    </xf>
    <xf numFmtId="0" fontId="9" fillId="2" borderId="34" xfId="3" applyFont="1" applyFill="1" applyBorder="1" applyAlignment="1" applyProtection="1">
      <alignment horizontal="center" vertical="center" shrinkToFit="1"/>
    </xf>
    <xf numFmtId="0" fontId="9" fillId="2" borderId="40" xfId="3" applyFont="1" applyFill="1" applyBorder="1" applyAlignment="1" applyProtection="1">
      <alignment horizontal="center" vertical="center" shrinkToFit="1"/>
    </xf>
    <xf numFmtId="0" fontId="9" fillId="3" borderId="40" xfId="3" applyFont="1" applyFill="1" applyBorder="1" applyAlignment="1" applyProtection="1">
      <alignment horizontal="center" vertical="center" shrinkToFit="1"/>
    </xf>
    <xf numFmtId="0" fontId="9" fillId="2" borderId="35" xfId="3" applyFont="1" applyFill="1" applyBorder="1" applyAlignment="1" applyProtection="1">
      <alignment horizontal="center" vertical="center" shrinkToFit="1"/>
    </xf>
    <xf numFmtId="0" fontId="9" fillId="2" borderId="45" xfId="0" applyFont="1" applyFill="1" applyBorder="1" applyAlignment="1" applyProtection="1">
      <alignment horizontal="center" vertical="center" shrinkToFit="1"/>
    </xf>
    <xf numFmtId="0" fontId="9" fillId="2" borderId="1" xfId="0" applyFont="1" applyFill="1" applyBorder="1" applyAlignment="1" applyProtection="1">
      <alignment horizontal="center" vertical="center" shrinkToFit="1"/>
    </xf>
    <xf numFmtId="0" fontId="9" fillId="2" borderId="7" xfId="0" applyFont="1" applyFill="1" applyBorder="1" applyAlignment="1" applyProtection="1">
      <alignment horizontal="center" vertical="center" shrinkToFit="1"/>
    </xf>
    <xf numFmtId="0" fontId="9" fillId="2" borderId="26" xfId="0" applyFont="1" applyFill="1" applyBorder="1" applyAlignment="1" applyProtection="1">
      <alignment horizontal="center" vertical="center" shrinkToFit="1"/>
    </xf>
    <xf numFmtId="0" fontId="9" fillId="2" borderId="2" xfId="0" applyFont="1" applyFill="1" applyBorder="1" applyAlignment="1" applyProtection="1">
      <alignment horizontal="center" vertical="center" shrinkToFit="1"/>
    </xf>
    <xf numFmtId="0" fontId="9" fillId="2" borderId="19" xfId="0" applyFont="1" applyFill="1" applyBorder="1" applyAlignment="1" applyProtection="1">
      <alignment horizontal="center" vertical="center" shrinkToFit="1"/>
    </xf>
    <xf numFmtId="14" fontId="9" fillId="3" borderId="10" xfId="0" applyNumberFormat="1" applyFont="1" applyFill="1" applyBorder="1" applyAlignment="1" applyProtection="1">
      <alignment horizontal="center" vertical="center" shrinkToFit="1"/>
    </xf>
    <xf numFmtId="14" fontId="9" fillId="3" borderId="1" xfId="0" applyNumberFormat="1" applyFont="1" applyFill="1" applyBorder="1" applyAlignment="1" applyProtection="1">
      <alignment horizontal="center" vertical="center" shrinkToFit="1"/>
    </xf>
    <xf numFmtId="14" fontId="9" fillId="3" borderId="42" xfId="0" applyNumberFormat="1" applyFont="1" applyFill="1" applyBorder="1" applyAlignment="1" applyProtection="1">
      <alignment horizontal="center" vertical="center" shrinkToFit="1"/>
    </xf>
    <xf numFmtId="14" fontId="9" fillId="3" borderId="18" xfId="0" applyNumberFormat="1" applyFont="1" applyFill="1" applyBorder="1" applyAlignment="1" applyProtection="1">
      <alignment horizontal="center" vertical="center" shrinkToFit="1"/>
    </xf>
    <xf numFmtId="14" fontId="9" fillId="3" borderId="2" xfId="0" applyNumberFormat="1" applyFont="1" applyFill="1" applyBorder="1" applyAlignment="1" applyProtection="1">
      <alignment horizontal="center" vertical="center" shrinkToFit="1"/>
    </xf>
    <xf numFmtId="14" fontId="9" fillId="3" borderId="27" xfId="0" applyNumberFormat="1" applyFont="1" applyFill="1" applyBorder="1" applyAlignment="1" applyProtection="1">
      <alignment horizontal="center" vertical="center" shrinkToFit="1"/>
    </xf>
    <xf numFmtId="0" fontId="9" fillId="2" borderId="10"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2" borderId="18"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3" borderId="25" xfId="0" applyFont="1" applyFill="1" applyBorder="1" applyAlignment="1" applyProtection="1">
      <alignment horizontal="center" vertical="center"/>
    </xf>
    <xf numFmtId="0" fontId="9" fillId="3" borderId="31" xfId="0" applyFont="1" applyFill="1" applyBorder="1" applyAlignment="1" applyProtection="1">
      <alignment horizontal="center" vertical="center"/>
    </xf>
    <xf numFmtId="0" fontId="9" fillId="3" borderId="6" xfId="0" applyFont="1" applyFill="1" applyBorder="1" applyAlignment="1" applyProtection="1">
      <alignment horizontal="center" vertical="center"/>
    </xf>
    <xf numFmtId="0" fontId="9" fillId="3" borderId="14" xfId="0" applyFont="1" applyFill="1" applyBorder="1" applyAlignment="1" applyProtection="1">
      <alignment horizontal="center" vertical="center"/>
    </xf>
    <xf numFmtId="0" fontId="9" fillId="3" borderId="33" xfId="0" applyFont="1" applyFill="1" applyBorder="1" applyAlignment="1" applyProtection="1">
      <alignment horizontal="center" vertical="center"/>
    </xf>
    <xf numFmtId="0" fontId="9" fillId="3" borderId="52" xfId="0" applyFont="1" applyFill="1" applyBorder="1" applyAlignment="1" applyProtection="1">
      <alignment horizontal="center" vertical="center"/>
    </xf>
    <xf numFmtId="0" fontId="9" fillId="2" borderId="32" xfId="0" applyFont="1" applyFill="1" applyBorder="1" applyAlignment="1" applyProtection="1">
      <alignment horizontal="center" vertical="center" shrinkToFit="1"/>
    </xf>
    <xf numFmtId="0" fontId="9" fillId="2" borderId="41" xfId="0" applyFont="1" applyFill="1" applyBorder="1" applyAlignment="1" applyProtection="1">
      <alignment horizontal="center" vertical="center" shrinkToFit="1"/>
    </xf>
    <xf numFmtId="0" fontId="9" fillId="2" borderId="21" xfId="0" applyFont="1" applyFill="1" applyBorder="1" applyAlignment="1" applyProtection="1">
      <alignment horizontal="center" vertical="center" shrinkToFit="1"/>
    </xf>
    <xf numFmtId="0" fontId="9" fillId="3" borderId="20" xfId="0" applyFont="1" applyFill="1" applyBorder="1" applyAlignment="1" applyProtection="1">
      <alignment horizontal="center" vertical="center" shrinkToFit="1"/>
    </xf>
    <xf numFmtId="0" fontId="9" fillId="3" borderId="41" xfId="0" applyFont="1" applyFill="1" applyBorder="1" applyAlignment="1" applyProtection="1">
      <alignment horizontal="center" vertical="center" shrinkToFit="1"/>
    </xf>
    <xf numFmtId="0" fontId="9" fillId="3" borderId="38" xfId="0" applyFont="1" applyFill="1" applyBorder="1" applyAlignment="1" applyProtection="1">
      <alignment horizontal="center" vertical="center" shrinkToFit="1"/>
    </xf>
    <xf numFmtId="176" fontId="9" fillId="3" borderId="11" xfId="0" applyNumberFormat="1" applyFont="1" applyFill="1" applyBorder="1" applyAlignment="1">
      <alignment horizontal="center" vertical="center"/>
    </xf>
    <xf numFmtId="176" fontId="9" fillId="3" borderId="15" xfId="0" applyNumberFormat="1" applyFont="1" applyFill="1" applyBorder="1" applyAlignment="1">
      <alignment horizontal="center" vertical="center"/>
    </xf>
    <xf numFmtId="176" fontId="9" fillId="3" borderId="12" xfId="0" applyNumberFormat="1" applyFont="1" applyFill="1" applyBorder="1" applyAlignment="1">
      <alignment horizontal="center" vertical="center"/>
    </xf>
    <xf numFmtId="0" fontId="9" fillId="2" borderId="0" xfId="0" applyFont="1" applyFill="1" applyAlignment="1">
      <alignment horizontal="left" vertical="center" wrapText="1"/>
    </xf>
    <xf numFmtId="0" fontId="9" fillId="2" borderId="4" xfId="0" applyFont="1" applyFill="1" applyBorder="1" applyAlignment="1" applyProtection="1">
      <alignment horizontal="right" vertical="center" wrapText="1"/>
    </xf>
    <xf numFmtId="0" fontId="9" fillId="2" borderId="4" xfId="0" applyFont="1" applyFill="1" applyBorder="1" applyAlignment="1" applyProtection="1">
      <alignment horizontal="right" vertical="center"/>
    </xf>
    <xf numFmtId="0" fontId="9" fillId="2" borderId="9" xfId="0" applyFont="1" applyFill="1" applyBorder="1" applyAlignment="1" applyProtection="1">
      <alignment horizontal="right" vertical="center"/>
    </xf>
    <xf numFmtId="176" fontId="9" fillId="3" borderId="56" xfId="0" applyNumberFormat="1" applyFont="1" applyFill="1" applyBorder="1" applyAlignment="1">
      <alignment horizontal="center" vertical="center"/>
    </xf>
    <xf numFmtId="176" fontId="9" fillId="3" borderId="57" xfId="0" applyNumberFormat="1" applyFont="1" applyFill="1" applyBorder="1" applyAlignment="1">
      <alignment horizontal="center" vertical="center"/>
    </xf>
    <xf numFmtId="176" fontId="9" fillId="3" borderId="58" xfId="0" applyNumberFormat="1" applyFont="1" applyFill="1" applyBorder="1" applyAlignment="1">
      <alignment horizontal="center" vertical="center"/>
    </xf>
    <xf numFmtId="0" fontId="9" fillId="2" borderId="0" xfId="0" applyFont="1" applyFill="1" applyBorder="1" applyAlignment="1" applyProtection="1">
      <alignment horizontal="center" vertical="center"/>
    </xf>
    <xf numFmtId="0" fontId="9" fillId="2" borderId="2" xfId="0" applyFont="1" applyFill="1" applyBorder="1" applyAlignment="1" applyProtection="1">
      <alignment horizontal="center" vertical="center"/>
    </xf>
    <xf numFmtId="0" fontId="9" fillId="2" borderId="16" xfId="0" applyFont="1" applyFill="1" applyBorder="1" applyAlignment="1" applyProtection="1">
      <alignment horizontal="center" vertical="center"/>
    </xf>
    <xf numFmtId="0" fontId="9" fillId="2" borderId="18" xfId="0" applyFont="1" applyFill="1" applyBorder="1" applyAlignment="1" applyProtection="1">
      <alignment horizontal="center" vertical="center"/>
    </xf>
    <xf numFmtId="176" fontId="9" fillId="3" borderId="59" xfId="0" applyNumberFormat="1" applyFont="1" applyFill="1" applyBorder="1" applyAlignment="1">
      <alignment horizontal="center" vertical="center"/>
    </xf>
    <xf numFmtId="176" fontId="9" fillId="3" borderId="60" xfId="0" applyNumberFormat="1" applyFont="1" applyFill="1" applyBorder="1" applyAlignment="1">
      <alignment horizontal="center" vertical="center"/>
    </xf>
    <xf numFmtId="176" fontId="9" fillId="3" borderId="61" xfId="0" applyNumberFormat="1" applyFont="1" applyFill="1" applyBorder="1" applyAlignment="1">
      <alignment horizontal="center" vertical="center"/>
    </xf>
    <xf numFmtId="0" fontId="9" fillId="2" borderId="42" xfId="0" applyFont="1" applyFill="1" applyBorder="1" applyAlignment="1">
      <alignment horizontal="left" vertical="center" wrapText="1"/>
    </xf>
    <xf numFmtId="0" fontId="9" fillId="2" borderId="27" xfId="0" applyFont="1" applyFill="1" applyBorder="1" applyAlignment="1">
      <alignment horizontal="left" vertical="center" wrapText="1"/>
    </xf>
    <xf numFmtId="0" fontId="31" fillId="2" borderId="8" xfId="0" applyFont="1" applyFill="1" applyBorder="1" applyAlignment="1" applyProtection="1">
      <alignment horizontal="left" vertical="center"/>
    </xf>
    <xf numFmtId="0" fontId="31" fillId="2" borderId="5" xfId="0" applyFont="1" applyFill="1" applyBorder="1" applyAlignment="1" applyProtection="1">
      <alignment horizontal="left" vertical="center"/>
    </xf>
    <xf numFmtId="0" fontId="31" fillId="6" borderId="11" xfId="0" applyFont="1" applyFill="1" applyBorder="1" applyAlignment="1" applyProtection="1">
      <alignment horizontal="left" vertical="top" wrapText="1"/>
      <protection locked="0"/>
    </xf>
    <xf numFmtId="0" fontId="31" fillId="6" borderId="15" xfId="0" applyFont="1" applyFill="1" applyBorder="1" applyAlignment="1" applyProtection="1">
      <alignment horizontal="left" vertical="top" wrapText="1"/>
      <protection locked="0"/>
    </xf>
    <xf numFmtId="0" fontId="31" fillId="6" borderId="12" xfId="0" applyFont="1" applyFill="1" applyBorder="1" applyAlignment="1" applyProtection="1">
      <alignment horizontal="left" vertical="top" wrapText="1"/>
      <protection locked="0"/>
    </xf>
    <xf numFmtId="0" fontId="31" fillId="2" borderId="45" xfId="0" applyFont="1" applyFill="1" applyBorder="1" applyAlignment="1" applyProtection="1">
      <alignment horizontal="left" vertical="center"/>
    </xf>
    <xf numFmtId="0" fontId="31" fillId="2" borderId="7" xfId="0" applyFont="1" applyFill="1" applyBorder="1" applyAlignment="1" applyProtection="1">
      <alignment horizontal="left" vertical="center"/>
    </xf>
    <xf numFmtId="0" fontId="31" fillId="0" borderId="100" xfId="0" applyFont="1" applyBorder="1" applyAlignment="1" applyProtection="1">
      <alignment horizontal="left" vertical="center"/>
    </xf>
    <xf numFmtId="0" fontId="31" fillId="0" borderId="101" xfId="0" applyFont="1" applyBorder="1" applyAlignment="1" applyProtection="1">
      <alignment horizontal="left" vertical="center"/>
    </xf>
    <xf numFmtId="0" fontId="37" fillId="0" borderId="25" xfId="0" applyFont="1" applyBorder="1" applyAlignment="1" applyProtection="1">
      <alignment horizontal="center" vertical="center" wrapText="1"/>
    </xf>
    <xf numFmtId="0" fontId="37" fillId="0" borderId="31" xfId="0" applyFont="1" applyBorder="1" applyAlignment="1" applyProtection="1">
      <alignment horizontal="center" vertical="center" wrapText="1"/>
    </xf>
    <xf numFmtId="0" fontId="37" fillId="0" borderId="6" xfId="0" applyFont="1" applyBorder="1" applyAlignment="1" applyProtection="1">
      <alignment horizontal="center" vertical="center" wrapText="1"/>
    </xf>
    <xf numFmtId="0" fontId="37" fillId="0" borderId="26" xfId="0" applyFont="1" applyBorder="1" applyAlignment="1" applyProtection="1">
      <alignment horizontal="center" vertical="center" wrapText="1"/>
    </xf>
    <xf numFmtId="0" fontId="37" fillId="0" borderId="2" xfId="0" applyFont="1" applyBorder="1" applyAlignment="1" applyProtection="1">
      <alignment horizontal="center" vertical="center" wrapText="1"/>
    </xf>
    <xf numFmtId="0" fontId="37" fillId="0" borderId="27" xfId="0" applyFont="1" applyBorder="1" applyAlignment="1" applyProtection="1">
      <alignment horizontal="center" vertical="center" wrapText="1"/>
    </xf>
    <xf numFmtId="0" fontId="31" fillId="0" borderId="105" xfId="0" applyFont="1" applyBorder="1" applyAlignment="1" applyProtection="1">
      <alignment horizontal="center" vertical="center" wrapText="1"/>
    </xf>
    <xf numFmtId="0" fontId="31" fillId="0" borderId="106" xfId="0" applyFont="1" applyBorder="1" applyAlignment="1" applyProtection="1">
      <alignment horizontal="center" vertical="center" wrapText="1"/>
    </xf>
    <xf numFmtId="183" fontId="31" fillId="0" borderId="11" xfId="0" applyNumberFormat="1" applyFont="1" applyBorder="1" applyAlignment="1" applyProtection="1">
      <alignment horizontal="center" vertical="center"/>
    </xf>
    <xf numFmtId="183" fontId="31" fillId="0" borderId="15" xfId="0" applyNumberFormat="1" applyFont="1" applyBorder="1" applyAlignment="1" applyProtection="1">
      <alignment horizontal="center" vertical="center"/>
    </xf>
    <xf numFmtId="183" fontId="31" fillId="0" borderId="12" xfId="0" applyNumberFormat="1" applyFont="1" applyBorder="1" applyAlignment="1" applyProtection="1">
      <alignment horizontal="center" vertical="center"/>
    </xf>
    <xf numFmtId="0" fontId="31" fillId="0" borderId="8" xfId="0" applyFont="1" applyBorder="1" applyAlignment="1" applyProtection="1">
      <alignment horizontal="left" vertical="center"/>
    </xf>
    <xf numFmtId="0" fontId="31" fillId="0" borderId="5" xfId="0" applyFont="1" applyBorder="1" applyAlignment="1" applyProtection="1">
      <alignment horizontal="left" vertical="center"/>
    </xf>
    <xf numFmtId="0" fontId="31" fillId="0" borderId="24" xfId="0" applyFont="1" applyBorder="1" applyAlignment="1" applyProtection="1">
      <alignment horizontal="left" vertical="center"/>
    </xf>
    <xf numFmtId="0" fontId="31" fillId="0" borderId="0" xfId="0" applyFont="1" applyBorder="1" applyAlignment="1" applyProtection="1">
      <alignment horizontal="left" vertical="center"/>
    </xf>
    <xf numFmtId="0" fontId="31" fillId="0" borderId="45" xfId="0" applyFont="1" applyBorder="1" applyAlignment="1" applyProtection="1">
      <alignment horizontal="left" vertical="center"/>
    </xf>
    <xf numFmtId="0" fontId="31" fillId="0" borderId="7" xfId="0" applyFont="1" applyBorder="1" applyAlignment="1" applyProtection="1">
      <alignment horizontal="left" vertical="center"/>
    </xf>
    <xf numFmtId="0" fontId="31" fillId="2" borderId="24" xfId="0" applyFont="1" applyFill="1" applyBorder="1" applyAlignment="1" applyProtection="1">
      <alignment horizontal="left" vertical="center"/>
    </xf>
    <xf numFmtId="0" fontId="31" fillId="2" borderId="0" xfId="0" applyFont="1" applyFill="1" applyBorder="1" applyAlignment="1" applyProtection="1">
      <alignment horizontal="left" vertical="center"/>
    </xf>
    <xf numFmtId="0" fontId="31" fillId="0" borderId="96" xfId="0" applyFont="1" applyBorder="1" applyAlignment="1" applyProtection="1">
      <alignment horizontal="left" vertical="center"/>
    </xf>
    <xf numFmtId="0" fontId="31" fillId="0" borderId="97" xfId="0" applyFont="1" applyBorder="1" applyAlignment="1" applyProtection="1">
      <alignment horizontal="left" vertical="center"/>
    </xf>
    <xf numFmtId="0" fontId="33" fillId="2" borderId="0" xfId="0" applyFont="1" applyFill="1" applyAlignment="1" applyProtection="1">
      <alignment horizontal="center" vertical="center"/>
    </xf>
    <xf numFmtId="0" fontId="35" fillId="2" borderId="11" xfId="0" applyFont="1" applyFill="1" applyBorder="1" applyAlignment="1" applyProtection="1">
      <alignment horizontal="center" vertical="center"/>
    </xf>
    <xf numFmtId="0" fontId="35" fillId="2" borderId="15" xfId="0" applyFont="1" applyFill="1" applyBorder="1" applyAlignment="1" applyProtection="1">
      <alignment horizontal="center" vertical="center"/>
    </xf>
    <xf numFmtId="0" fontId="35" fillId="2" borderId="12" xfId="0" applyFont="1" applyFill="1" applyBorder="1" applyAlignment="1" applyProtection="1">
      <alignment horizontal="center" vertical="center"/>
    </xf>
    <xf numFmtId="0" fontId="35" fillId="5" borderId="11" xfId="0" applyFont="1" applyFill="1" applyBorder="1" applyAlignment="1" applyProtection="1">
      <alignment horizontal="center" vertical="center" shrinkToFit="1"/>
    </xf>
    <xf numFmtId="0" fontId="35" fillId="5" borderId="15" xfId="0" applyFont="1" applyFill="1" applyBorder="1" applyAlignment="1" applyProtection="1">
      <alignment horizontal="center" vertical="center" shrinkToFit="1"/>
    </xf>
    <xf numFmtId="0" fontId="35" fillId="5" borderId="12" xfId="0" applyFont="1" applyFill="1" applyBorder="1" applyAlignment="1" applyProtection="1">
      <alignment horizontal="center" vertical="center" shrinkToFit="1"/>
    </xf>
    <xf numFmtId="0" fontId="37" fillId="0" borderId="25" xfId="0" applyFont="1" applyBorder="1" applyAlignment="1" applyProtection="1">
      <alignment horizontal="center" vertical="center"/>
    </xf>
    <xf numFmtId="0" fontId="37" fillId="0" borderId="31" xfId="0" applyFont="1" applyBorder="1" applyAlignment="1" applyProtection="1">
      <alignment horizontal="center" vertical="center"/>
    </xf>
    <xf numFmtId="0" fontId="37" fillId="0" borderId="86" xfId="0" applyFont="1" applyBorder="1" applyAlignment="1" applyProtection="1">
      <alignment horizontal="center" vertical="center"/>
    </xf>
    <xf numFmtId="0" fontId="37" fillId="0" borderId="26" xfId="0" applyFont="1" applyBorder="1" applyAlignment="1" applyProtection="1">
      <alignment horizontal="center" vertical="center"/>
    </xf>
    <xf numFmtId="0" fontId="37" fillId="0" borderId="2" xfId="0" applyFont="1" applyBorder="1" applyAlignment="1" applyProtection="1">
      <alignment horizontal="center" vertical="center"/>
    </xf>
    <xf numFmtId="0" fontId="37" fillId="0" borderId="19" xfId="0" applyFont="1" applyBorder="1" applyAlignment="1" applyProtection="1">
      <alignment horizontal="center" vertical="center"/>
    </xf>
    <xf numFmtId="0" fontId="31" fillId="0" borderId="88" xfId="0" applyFont="1" applyBorder="1" applyAlignment="1" applyProtection="1">
      <alignment horizontal="center" vertical="center" wrapText="1"/>
    </xf>
    <xf numFmtId="0" fontId="31" fillId="0" borderId="89" xfId="0" applyFont="1" applyBorder="1" applyAlignment="1" applyProtection="1">
      <alignment horizontal="center" vertical="center" wrapText="1"/>
    </xf>
    <xf numFmtId="0" fontId="31" fillId="0" borderId="3" xfId="0" applyFont="1" applyBorder="1" applyAlignment="1" applyProtection="1">
      <alignment horizontal="center" vertical="center"/>
    </xf>
    <xf numFmtId="0" fontId="31" fillId="0" borderId="4" xfId="0" applyFont="1" applyBorder="1" applyAlignment="1" applyProtection="1">
      <alignment horizontal="center" vertical="center"/>
    </xf>
    <xf numFmtId="0" fontId="31" fillId="0" borderId="5" xfId="0" applyFont="1" applyBorder="1" applyAlignment="1" applyProtection="1">
      <alignment horizontal="center" vertical="center"/>
    </xf>
    <xf numFmtId="0" fontId="31" fillId="0" borderId="1" xfId="0" applyFont="1" applyBorder="1" applyAlignment="1" applyProtection="1">
      <alignment horizontal="left" vertical="center"/>
    </xf>
    <xf numFmtId="0" fontId="31" fillId="0" borderId="26" xfId="0" applyFont="1" applyBorder="1" applyAlignment="1" applyProtection="1">
      <alignment horizontal="left" vertical="center"/>
    </xf>
    <xf numFmtId="0" fontId="31" fillId="0" borderId="2" xfId="0" applyFont="1" applyBorder="1" applyAlignment="1" applyProtection="1">
      <alignment horizontal="left" vertical="center"/>
    </xf>
    <xf numFmtId="0" fontId="31" fillId="2" borderId="94" xfId="0" applyFont="1" applyFill="1" applyBorder="1" applyAlignment="1" applyProtection="1">
      <alignment horizontal="left" vertical="center"/>
    </xf>
    <xf numFmtId="0" fontId="31" fillId="2" borderId="95" xfId="0" applyFont="1" applyFill="1" applyBorder="1" applyAlignment="1" applyProtection="1">
      <alignment horizontal="left" vertical="center"/>
    </xf>
    <xf numFmtId="0" fontId="39" fillId="2" borderId="10" xfId="0" applyFont="1" applyFill="1" applyBorder="1" applyAlignment="1" applyProtection="1">
      <alignment horizontal="left" vertical="center" wrapText="1"/>
    </xf>
    <xf numFmtId="0" fontId="39" fillId="2" borderId="18" xfId="0" applyFont="1" applyFill="1" applyBorder="1" applyAlignment="1" applyProtection="1">
      <alignment horizontal="left" vertical="center"/>
    </xf>
    <xf numFmtId="0" fontId="31" fillId="2" borderId="1" xfId="0" applyFont="1" applyFill="1" applyBorder="1" applyAlignment="1" applyProtection="1">
      <alignment horizontal="left" vertical="center"/>
    </xf>
    <xf numFmtId="0" fontId="31" fillId="2" borderId="26" xfId="0" applyFont="1" applyFill="1" applyBorder="1" applyAlignment="1" applyProtection="1">
      <alignment horizontal="left" vertical="center"/>
    </xf>
    <xf numFmtId="0" fontId="31" fillId="2" borderId="19" xfId="0" applyFont="1" applyFill="1" applyBorder="1" applyAlignment="1" applyProtection="1">
      <alignment horizontal="left" vertical="center"/>
    </xf>
    <xf numFmtId="183" fontId="31" fillId="0" borderId="8" xfId="0" applyNumberFormat="1" applyFont="1" applyBorder="1" applyAlignment="1" applyProtection="1">
      <alignment horizontal="center" vertical="center"/>
    </xf>
    <xf numFmtId="183" fontId="31" fillId="0" borderId="4" xfId="0" applyNumberFormat="1" applyFont="1" applyBorder="1" applyAlignment="1" applyProtection="1">
      <alignment horizontal="center" vertical="center"/>
    </xf>
    <xf numFmtId="183" fontId="31" fillId="0" borderId="9" xfId="0" applyNumberFormat="1" applyFont="1" applyBorder="1" applyAlignment="1" applyProtection="1">
      <alignment horizontal="center" vertical="center"/>
    </xf>
  </cellXfs>
  <cellStyles count="26">
    <cellStyle name="パーセント 2" xfId="8"/>
    <cellStyle name="パーセント 2 2" xfId="22"/>
    <cellStyle name="パーセント 3" xfId="9"/>
    <cellStyle name="パーセント 3 2" xfId="23"/>
    <cellStyle name="桁区切り 2" xfId="4"/>
    <cellStyle name="桁区切り 2 2" xfId="6"/>
    <cellStyle name="桁区切り 2 3" xfId="10"/>
    <cellStyle name="桁区切り 3" xfId="7"/>
    <cellStyle name="桁区切り 3 2" xfId="24"/>
    <cellStyle name="桁区切り 4" xfId="11"/>
    <cellStyle name="標準" xfId="0" builtinId="0"/>
    <cellStyle name="標準 2" xfId="3"/>
    <cellStyle name="標準 2 2" xfId="5"/>
    <cellStyle name="標準 2 2 2" xfId="12"/>
    <cellStyle name="標準 2 2 3" xfId="19"/>
    <cellStyle name="標準 2 3" xfId="13"/>
    <cellStyle name="標準 2 4" xfId="18"/>
    <cellStyle name="標準 2 5" xfId="25"/>
    <cellStyle name="標準 2_●●●　●●●●　20　★請求確認シート★ 【10月〆】" xfId="14"/>
    <cellStyle name="標準 3" xfId="15"/>
    <cellStyle name="標準 4" xfId="16"/>
    <cellStyle name="標準 4 2" xfId="1"/>
    <cellStyle name="標準 5" xfId="17"/>
    <cellStyle name="標準 7" xfId="2"/>
    <cellStyle name="標準 7 2" xfId="21"/>
    <cellStyle name="標準 8" xfId="20"/>
  </cellStyles>
  <dxfs count="0"/>
  <tableStyles count="0" defaultTableStyle="TableStyleMedium9" defaultPivotStyle="PivotStyleLight16"/>
  <colors>
    <mruColors>
      <color rgb="FFFFFF66"/>
      <color rgb="FF99FF99"/>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26</xdr:col>
      <xdr:colOff>28574</xdr:colOff>
      <xdr:row>18</xdr:row>
      <xdr:rowOff>19049</xdr:rowOff>
    </xdr:from>
    <xdr:to>
      <xdr:col>26</xdr:col>
      <xdr:colOff>304799</xdr:colOff>
      <xdr:row>21</xdr:row>
      <xdr:rowOff>342899</xdr:rowOff>
    </xdr:to>
    <xdr:sp macro="" textlink="">
      <xdr:nvSpPr>
        <xdr:cNvPr id="2" name="右中かっこ 1"/>
        <xdr:cNvSpPr/>
      </xdr:nvSpPr>
      <xdr:spPr>
        <a:xfrm>
          <a:off x="5486399" y="3314699"/>
          <a:ext cx="276225" cy="1438275"/>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190499</xdr:colOff>
      <xdr:row>18</xdr:row>
      <xdr:rowOff>333375</xdr:rowOff>
    </xdr:from>
    <xdr:to>
      <xdr:col>30</xdr:col>
      <xdr:colOff>257174</xdr:colOff>
      <xdr:row>23</xdr:row>
      <xdr:rowOff>95250</xdr:rowOff>
    </xdr:to>
    <xdr:sp macro="" textlink="">
      <xdr:nvSpPr>
        <xdr:cNvPr id="3" name="テキスト ボックス 2"/>
        <xdr:cNvSpPr txBox="1"/>
      </xdr:nvSpPr>
      <xdr:spPr>
        <a:xfrm>
          <a:off x="5648324" y="3629025"/>
          <a:ext cx="1114425" cy="1657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（小数点</a:t>
          </a:r>
          <a:endParaRPr kumimoji="1" lang="en-US" altLang="ja-JP" sz="1100"/>
        </a:p>
        <a:p>
          <a:r>
            <a:rPr kumimoji="1" lang="ja-JP" altLang="en-US" sz="1100"/>
            <a:t>　第２位以下</a:t>
          </a:r>
          <a:endParaRPr kumimoji="1" lang="en-US" altLang="ja-JP" sz="1100"/>
        </a:p>
        <a:p>
          <a:r>
            <a:rPr kumimoji="1" lang="ja-JP" altLang="en-US" sz="1100"/>
            <a:t>　切り捨て）</a:t>
          </a:r>
          <a:endParaRPr kumimoji="1" lang="en-US" altLang="ja-JP" sz="1100"/>
        </a:p>
      </xdr:txBody>
    </xdr:sp>
    <xdr:clientData/>
  </xdr:twoCellAnchor>
  <xdr:twoCellAnchor editAs="oneCell">
    <xdr:from>
      <xdr:col>31</xdr:col>
      <xdr:colOff>224118</xdr:colOff>
      <xdr:row>3</xdr:row>
      <xdr:rowOff>78441</xdr:rowOff>
    </xdr:from>
    <xdr:to>
      <xdr:col>36</xdr:col>
      <xdr:colOff>467846</xdr:colOff>
      <xdr:row>7</xdr:row>
      <xdr:rowOff>34177</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93324" y="616323"/>
          <a:ext cx="3347757" cy="661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40</xdr:col>
      <xdr:colOff>95250</xdr:colOff>
      <xdr:row>4</xdr:row>
      <xdr:rowOff>136072</xdr:rowOff>
    </xdr:from>
    <xdr:to>
      <xdr:col>45</xdr:col>
      <xdr:colOff>41222</xdr:colOff>
      <xdr:row>8</xdr:row>
      <xdr:rowOff>90207</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74429" y="843643"/>
          <a:ext cx="3347757" cy="661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23813</xdr:colOff>
      <xdr:row>36</xdr:row>
      <xdr:rowOff>47624</xdr:rowOff>
    </xdr:from>
    <xdr:to>
      <xdr:col>14</xdr:col>
      <xdr:colOff>333376</xdr:colOff>
      <xdr:row>37</xdr:row>
      <xdr:rowOff>202406</xdr:rowOff>
    </xdr:to>
    <xdr:sp macro="" textlink="">
      <xdr:nvSpPr>
        <xdr:cNvPr id="2" name="テキスト ボックス 1"/>
        <xdr:cNvSpPr txBox="1"/>
      </xdr:nvSpPr>
      <xdr:spPr>
        <a:xfrm>
          <a:off x="1366838" y="8096249"/>
          <a:ext cx="6253163" cy="745332"/>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rPr>
            <a:t>上記計算では実態と大きく剥離する場合（面積基準を下回る場合を含む）</a:t>
          </a:r>
          <a:endParaRPr kumimoji="1" lang="en-US" altLang="ja-JP" sz="1200" b="1">
            <a:solidFill>
              <a:srgbClr val="FF0000"/>
            </a:solidFill>
          </a:endParaRPr>
        </a:p>
        <a:p>
          <a:pPr algn="ctr"/>
          <a:r>
            <a:rPr kumimoji="1" lang="en-US" altLang="ja-JP" sz="1200" b="1">
              <a:solidFill>
                <a:srgbClr val="FF0000"/>
              </a:solidFill>
            </a:rPr>
            <a:t>【</a:t>
          </a:r>
          <a:r>
            <a:rPr kumimoji="1" lang="ja-JP" altLang="en-US" sz="1200" b="1">
              <a:solidFill>
                <a:srgbClr val="FF0000"/>
              </a:solidFill>
            </a:rPr>
            <a:t>上記算出結果を使用する場合は以下入力不要</a:t>
          </a:r>
          <a:r>
            <a:rPr kumimoji="1" lang="en-US" altLang="ja-JP" sz="1200" b="1">
              <a:solidFill>
                <a:srgbClr val="FF0000"/>
              </a:solidFill>
            </a:rPr>
            <a:t>】</a:t>
          </a:r>
          <a:endParaRPr kumimoji="1" lang="ja-JP" altLang="en-US" sz="1200" b="1">
            <a:solidFill>
              <a:srgbClr val="FF0000"/>
            </a:solidFill>
          </a:endParaRPr>
        </a:p>
      </xdr:txBody>
    </xdr:sp>
    <xdr:clientData/>
  </xdr:twoCellAnchor>
  <xdr:twoCellAnchor>
    <xdr:from>
      <xdr:col>8</xdr:col>
      <xdr:colOff>142876</xdr:colOff>
      <xdr:row>37</xdr:row>
      <xdr:rowOff>273845</xdr:rowOff>
    </xdr:from>
    <xdr:to>
      <xdr:col>9</xdr:col>
      <xdr:colOff>119063</xdr:colOff>
      <xdr:row>37</xdr:row>
      <xdr:rowOff>559595</xdr:rowOff>
    </xdr:to>
    <xdr:sp macro="" textlink="">
      <xdr:nvSpPr>
        <xdr:cNvPr id="3" name="下矢印 2"/>
        <xdr:cNvSpPr/>
      </xdr:nvSpPr>
      <xdr:spPr>
        <a:xfrm>
          <a:off x="4229101" y="8913020"/>
          <a:ext cx="509587" cy="285750"/>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30&#31309;&#31639;&#26360;&#26696;&#65288;&#23567;&#35215;&#27169;A&#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8&#24180;&#24230;&#20104;&#31639;&#35201;&#27714;\&#20107;&#26989;&#35336;&#30011;&#26360;\&#20445;&#32946;&#25152;&#36939;&#21942;&#36027;&#20107;&#26989;(&#35506;&#21407;&#26696;&#12539;&#21336;&#20385;&#35336;&#31639;&#20462;&#27491;&#24460;&#65289;20050929&#973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処遇Ⅰ"/>
      <sheetName val="加算区分"/>
      <sheetName val="保育単価表（Ａ型）"/>
      <sheetName val="保育単価表（Ａ型）②"/>
      <sheetName val="小規模AB積算表（処遇Ⅱ）"/>
    </sheetNames>
    <sheetDataSet>
      <sheetData sheetId="0">
        <row r="2">
          <cell r="AS2">
            <v>1</v>
          </cell>
          <cell r="AT2">
            <v>12</v>
          </cell>
        </row>
        <row r="3">
          <cell r="AS3">
            <v>13</v>
          </cell>
          <cell r="AT3">
            <v>19</v>
          </cell>
        </row>
        <row r="4">
          <cell r="AS4">
            <v>0</v>
          </cell>
          <cell r="AT4">
            <v>0</v>
          </cell>
        </row>
        <row r="5">
          <cell r="AS5">
            <v>0</v>
          </cell>
          <cell r="AT5">
            <v>0</v>
          </cell>
        </row>
        <row r="6">
          <cell r="AS6">
            <v>0</v>
          </cell>
          <cell r="AT6">
            <v>0</v>
          </cell>
        </row>
        <row r="7">
          <cell r="AS7">
            <v>0</v>
          </cell>
          <cell r="AT7">
            <v>0</v>
          </cell>
        </row>
        <row r="8">
          <cell r="AS8">
            <v>0</v>
          </cell>
          <cell r="AT8">
            <v>0</v>
          </cell>
        </row>
        <row r="9">
          <cell r="AS9">
            <v>0</v>
          </cell>
          <cell r="AT9">
            <v>0</v>
          </cell>
        </row>
        <row r="10">
          <cell r="AS10">
            <v>0</v>
          </cell>
          <cell r="AT10">
            <v>0</v>
          </cell>
        </row>
        <row r="11">
          <cell r="AS11">
            <v>0</v>
          </cell>
          <cell r="AT11">
            <v>0</v>
          </cell>
        </row>
        <row r="12">
          <cell r="AS12">
            <v>0</v>
          </cell>
          <cell r="AT12">
            <v>0</v>
          </cell>
        </row>
        <row r="13">
          <cell r="AS13">
            <v>0</v>
          </cell>
          <cell r="AT13">
            <v>0</v>
          </cell>
        </row>
        <row r="14">
          <cell r="AS14">
            <v>0</v>
          </cell>
          <cell r="AT14">
            <v>0</v>
          </cell>
        </row>
        <row r="15">
          <cell r="AS15">
            <v>0</v>
          </cell>
          <cell r="AT15">
            <v>0</v>
          </cell>
        </row>
        <row r="16">
          <cell r="AS16">
            <v>0</v>
          </cell>
          <cell r="AT16">
            <v>0</v>
          </cell>
        </row>
        <row r="17">
          <cell r="AS17">
            <v>0</v>
          </cell>
          <cell r="AT17">
            <v>0</v>
          </cell>
        </row>
        <row r="18">
          <cell r="AS18">
            <v>0</v>
          </cell>
          <cell r="AT18">
            <v>0</v>
          </cell>
        </row>
      </sheetData>
      <sheetData sheetId="1">
        <row r="3">
          <cell r="B3">
            <v>0</v>
          </cell>
          <cell r="C3" t="str">
            <v>１年未満</v>
          </cell>
          <cell r="D3">
            <v>2</v>
          </cell>
          <cell r="E3">
            <v>5</v>
          </cell>
          <cell r="F3">
            <v>7</v>
          </cell>
        </row>
        <row r="4">
          <cell r="B4">
            <v>1</v>
          </cell>
          <cell r="C4" t="str">
            <v>１年以上２年未満</v>
          </cell>
          <cell r="D4">
            <v>3</v>
          </cell>
          <cell r="E4">
            <v>5</v>
          </cell>
          <cell r="F4">
            <v>8</v>
          </cell>
        </row>
        <row r="5">
          <cell r="B5">
            <v>2</v>
          </cell>
          <cell r="C5" t="str">
            <v>２年以上３年未満</v>
          </cell>
          <cell r="D5">
            <v>4</v>
          </cell>
          <cell r="E5">
            <v>5</v>
          </cell>
          <cell r="F5">
            <v>9</v>
          </cell>
        </row>
        <row r="6">
          <cell r="B6">
            <v>3</v>
          </cell>
          <cell r="C6" t="str">
            <v>３年以上４年未満</v>
          </cell>
          <cell r="D6">
            <v>5</v>
          </cell>
          <cell r="E6">
            <v>5</v>
          </cell>
          <cell r="F6">
            <v>10</v>
          </cell>
        </row>
        <row r="7">
          <cell r="B7">
            <v>4</v>
          </cell>
          <cell r="C7" t="str">
            <v>４年以上５年未満</v>
          </cell>
          <cell r="D7">
            <v>6</v>
          </cell>
          <cell r="E7">
            <v>5</v>
          </cell>
          <cell r="F7">
            <v>11</v>
          </cell>
        </row>
        <row r="8">
          <cell r="B8">
            <v>5</v>
          </cell>
          <cell r="C8" t="str">
            <v>５年以上６年未満</v>
          </cell>
          <cell r="D8">
            <v>7</v>
          </cell>
          <cell r="E8">
            <v>5</v>
          </cell>
          <cell r="F8">
            <v>12</v>
          </cell>
        </row>
        <row r="9">
          <cell r="B9">
            <v>6</v>
          </cell>
          <cell r="C9" t="str">
            <v>６年以上７年未満</v>
          </cell>
          <cell r="D9">
            <v>8</v>
          </cell>
          <cell r="E9">
            <v>5</v>
          </cell>
          <cell r="F9">
            <v>13</v>
          </cell>
        </row>
        <row r="10">
          <cell r="B10">
            <v>7</v>
          </cell>
          <cell r="C10" t="str">
            <v>７年以上８年未満</v>
          </cell>
          <cell r="D10">
            <v>9</v>
          </cell>
          <cell r="E10">
            <v>5</v>
          </cell>
          <cell r="F10">
            <v>14</v>
          </cell>
        </row>
        <row r="11">
          <cell r="B11">
            <v>8</v>
          </cell>
          <cell r="C11" t="str">
            <v>８年以上９年未満</v>
          </cell>
          <cell r="D11">
            <v>10</v>
          </cell>
          <cell r="E11">
            <v>5</v>
          </cell>
          <cell r="F11">
            <v>15</v>
          </cell>
        </row>
        <row r="12">
          <cell r="B12">
            <v>9</v>
          </cell>
          <cell r="C12" t="str">
            <v>９年以上１０年未満</v>
          </cell>
          <cell r="D12">
            <v>11</v>
          </cell>
          <cell r="E12">
            <v>5</v>
          </cell>
          <cell r="F12">
            <v>16</v>
          </cell>
        </row>
        <row r="13">
          <cell r="B13">
            <v>10</v>
          </cell>
          <cell r="C13" t="str">
            <v>１０年以上１１年未満</v>
          </cell>
          <cell r="D13">
            <v>12</v>
          </cell>
          <cell r="E13">
            <v>5</v>
          </cell>
          <cell r="F13">
            <v>17</v>
          </cell>
        </row>
        <row r="14">
          <cell r="B14">
            <v>11</v>
          </cell>
          <cell r="C14" t="str">
            <v>１１年以上１２年未満</v>
          </cell>
          <cell r="D14">
            <v>12</v>
          </cell>
          <cell r="E14">
            <v>6</v>
          </cell>
          <cell r="F14">
            <v>18</v>
          </cell>
        </row>
      </sheetData>
      <sheetData sheetId="2">
        <row r="6">
          <cell r="A6">
            <v>1</v>
          </cell>
          <cell r="B6">
            <v>2</v>
          </cell>
          <cell r="C6">
            <v>3</v>
          </cell>
          <cell r="D6">
            <v>4</v>
          </cell>
          <cell r="E6">
            <v>5</v>
          </cell>
          <cell r="F6">
            <v>6</v>
          </cell>
          <cell r="G6">
            <v>7</v>
          </cell>
          <cell r="H6">
            <v>8</v>
          </cell>
          <cell r="I6">
            <v>9</v>
          </cell>
          <cell r="J6">
            <v>10</v>
          </cell>
          <cell r="K6">
            <v>11</v>
          </cell>
          <cell r="L6">
            <v>12</v>
          </cell>
          <cell r="M6">
            <v>13</v>
          </cell>
          <cell r="N6">
            <v>14</v>
          </cell>
          <cell r="O6">
            <v>15</v>
          </cell>
          <cell r="P6">
            <v>16</v>
          </cell>
          <cell r="Q6">
            <v>17</v>
          </cell>
          <cell r="R6">
            <v>18</v>
          </cell>
          <cell r="S6">
            <v>19</v>
          </cell>
          <cell r="T6">
            <v>20</v>
          </cell>
          <cell r="U6">
            <v>21</v>
          </cell>
          <cell r="V6">
            <v>22</v>
          </cell>
          <cell r="W6">
            <v>23</v>
          </cell>
          <cell r="X6">
            <v>24</v>
          </cell>
          <cell r="Y6">
            <v>25</v>
          </cell>
          <cell r="Z6">
            <v>26</v>
          </cell>
          <cell r="AA6">
            <v>27</v>
          </cell>
          <cell r="AB6">
            <v>28</v>
          </cell>
          <cell r="AC6">
            <v>29</v>
          </cell>
          <cell r="AD6">
            <v>30</v>
          </cell>
          <cell r="AE6">
            <v>31</v>
          </cell>
          <cell r="AF6">
            <v>32</v>
          </cell>
          <cell r="AG6">
            <v>33</v>
          </cell>
          <cell r="AH6">
            <v>34</v>
          </cell>
          <cell r="AI6">
            <v>35</v>
          </cell>
          <cell r="AJ6">
            <v>36</v>
          </cell>
          <cell r="AK6">
            <v>37</v>
          </cell>
          <cell r="AL6">
            <v>38</v>
          </cell>
          <cell r="AM6">
            <v>39</v>
          </cell>
          <cell r="AN6">
            <v>40</v>
          </cell>
          <cell r="AO6">
            <v>41</v>
          </cell>
          <cell r="AP6">
            <v>42</v>
          </cell>
          <cell r="AQ6">
            <v>43</v>
          </cell>
          <cell r="AR6">
            <v>44</v>
          </cell>
          <cell r="AS6">
            <v>45</v>
          </cell>
          <cell r="AT6">
            <v>46</v>
          </cell>
          <cell r="AU6">
            <v>47</v>
          </cell>
          <cell r="AV6">
            <v>48</v>
          </cell>
          <cell r="AW6">
            <v>49</v>
          </cell>
          <cell r="AX6">
            <v>50</v>
          </cell>
          <cell r="AY6">
            <v>51</v>
          </cell>
          <cell r="AZ6">
            <v>52</v>
          </cell>
          <cell r="BA6">
            <v>53</v>
          </cell>
          <cell r="BB6">
            <v>54</v>
          </cell>
          <cell r="BC6">
            <v>55</v>
          </cell>
          <cell r="BD6">
            <v>56</v>
          </cell>
        </row>
        <row r="7">
          <cell r="A7" t="str">
            <v>12１，２歳児</v>
          </cell>
          <cell r="B7" t="str">
            <v>16/100
地域</v>
          </cell>
          <cell r="C7" t="str">
            <v xml:space="preserve"> 6人
　から
12人
　まで</v>
          </cell>
          <cell r="D7" t="str">
            <v>3号</v>
          </cell>
          <cell r="E7" t="str">
            <v>１､２歳児</v>
          </cell>
          <cell r="G7">
            <v>164770</v>
          </cell>
          <cell r="H7">
            <v>238470</v>
          </cell>
          <cell r="I7">
            <v>160140</v>
          </cell>
          <cell r="J7">
            <v>233840</v>
          </cell>
          <cell r="K7" t="str">
            <v>＋</v>
          </cell>
          <cell r="L7">
            <v>1540</v>
          </cell>
          <cell r="M7">
            <v>2270</v>
          </cell>
          <cell r="N7" t="str">
            <v>×加算率</v>
          </cell>
          <cell r="O7">
            <v>1500</v>
          </cell>
          <cell r="P7">
            <v>2230</v>
          </cell>
          <cell r="Q7" t="str">
            <v>×加算率</v>
          </cell>
          <cell r="R7" t="str">
            <v>＋</v>
          </cell>
          <cell r="S7">
            <v>37030</v>
          </cell>
          <cell r="T7" t="str">
            <v>＋</v>
          </cell>
          <cell r="U7">
            <v>370</v>
          </cell>
          <cell r="V7" t="str">
            <v>＋</v>
          </cell>
          <cell r="W7">
            <v>147410</v>
          </cell>
          <cell r="X7">
            <v>73700</v>
          </cell>
          <cell r="Y7">
            <v>1470</v>
          </cell>
          <cell r="Z7">
            <v>730</v>
          </cell>
          <cell r="AA7" t="str">
            <v>×加算率</v>
          </cell>
          <cell r="AB7" t="str">
            <v>＋</v>
          </cell>
          <cell r="AD7" t="str">
            <v>休日保育の年間延べ利用子ども数</v>
          </cell>
          <cell r="AF7" t="str">
            <v>＋</v>
          </cell>
          <cell r="AI7" t="str">
            <v>÷</v>
          </cell>
          <cell r="AK7" t="str">
            <v>＋</v>
          </cell>
          <cell r="AL7">
            <v>38130</v>
          </cell>
          <cell r="AM7" t="str">
            <v>＋</v>
          </cell>
          <cell r="AN7">
            <v>330</v>
          </cell>
          <cell r="AO7" t="str">
            <v>＋</v>
          </cell>
          <cell r="AP7" t="str">
            <v>Ａ地域</v>
          </cell>
          <cell r="AQ7">
            <v>2700</v>
          </cell>
          <cell r="AR7">
            <v>2900</v>
          </cell>
          <cell r="AS7" t="str">
            <v>＋</v>
          </cell>
          <cell r="AT7" t="str">
            <v>ａ地域</v>
          </cell>
          <cell r="AU7">
            <v>19300</v>
          </cell>
          <cell r="AV7">
            <v>21500</v>
          </cell>
          <cell r="AW7" t="str">
            <v>－</v>
          </cell>
          <cell r="AX7">
            <v>2050</v>
          </cell>
          <cell r="AY7" t="str">
            <v>－</v>
          </cell>
          <cell r="AZ7" t="str">
            <v>(⑥＋⑦＋⑫)</v>
          </cell>
          <cell r="BA7" t="str">
            <v>－</v>
          </cell>
          <cell r="BB7" t="str">
            <v>(⑥＋⑦
　＋⑩＋⑫)</v>
          </cell>
          <cell r="BD7" t="str">
            <v>(⑥～⑰)</v>
          </cell>
        </row>
        <row r="9">
          <cell r="AD9" t="str">
            <v>　 　　 ～　210人</v>
          </cell>
          <cell r="AE9">
            <v>250600</v>
          </cell>
          <cell r="AG9">
            <v>2500</v>
          </cell>
          <cell r="AP9" t="str">
            <v>Ｂ地域</v>
          </cell>
          <cell r="AQ9">
            <v>2500</v>
          </cell>
          <cell r="AR9">
            <v>2800</v>
          </cell>
          <cell r="AT9" t="str">
            <v>ｂ地域</v>
          </cell>
          <cell r="AU9">
            <v>10600</v>
          </cell>
          <cell r="AV9">
            <v>11800</v>
          </cell>
        </row>
        <row r="10">
          <cell r="AD10" t="str">
            <v>　 211人～　279人</v>
          </cell>
          <cell r="AE10">
            <v>268600</v>
          </cell>
          <cell r="AG10">
            <v>2680</v>
          </cell>
        </row>
        <row r="11">
          <cell r="A11" t="str">
            <v>12乳児</v>
          </cell>
          <cell r="E11" t="str">
            <v>乳児</v>
          </cell>
          <cell r="G11">
            <v>238470</v>
          </cell>
          <cell r="I11">
            <v>233840</v>
          </cell>
          <cell r="K11" t="str">
            <v>＋</v>
          </cell>
          <cell r="L11">
            <v>2270</v>
          </cell>
          <cell r="N11" t="str">
            <v>×加算率</v>
          </cell>
          <cell r="O11">
            <v>2230</v>
          </cell>
          <cell r="Q11" t="str">
            <v>×加算率</v>
          </cell>
          <cell r="V11" t="str">
            <v>＋</v>
          </cell>
          <cell r="W11">
            <v>73700</v>
          </cell>
          <cell r="Y11">
            <v>730</v>
          </cell>
          <cell r="AA11" t="str">
            <v>×加算率</v>
          </cell>
          <cell r="AD11" t="str">
            <v>　 280人～　349人</v>
          </cell>
          <cell r="AE11">
            <v>304800</v>
          </cell>
          <cell r="AG11">
            <v>3040</v>
          </cell>
          <cell r="AN11" t="str">
            <v>×加算率</v>
          </cell>
          <cell r="AP11" t="str">
            <v>Ｃ地域</v>
          </cell>
          <cell r="AQ11">
            <v>2400</v>
          </cell>
          <cell r="AR11">
            <v>2600</v>
          </cell>
          <cell r="AT11" t="str">
            <v>ｃ地域</v>
          </cell>
          <cell r="AU11">
            <v>9300</v>
          </cell>
          <cell r="AV11">
            <v>10300</v>
          </cell>
          <cell r="AZ11">
            <v>0.1</v>
          </cell>
          <cell r="BB11">
            <v>7.0000000000000007E-2</v>
          </cell>
          <cell r="BD11">
            <v>0.82</v>
          </cell>
        </row>
        <row r="12">
          <cell r="AD12" t="str">
            <v xml:space="preserve"> 　350人～　419人</v>
          </cell>
          <cell r="AE12">
            <v>341000</v>
          </cell>
          <cell r="AG12">
            <v>3410</v>
          </cell>
        </row>
        <row r="13">
          <cell r="AD13" t="str">
            <v>　 420人～　489人</v>
          </cell>
          <cell r="AE13">
            <v>377100</v>
          </cell>
          <cell r="AG13">
            <v>3770</v>
          </cell>
          <cell r="AP13" t="str">
            <v>Ｄ地域</v>
          </cell>
          <cell r="AQ13">
            <v>2300</v>
          </cell>
          <cell r="AR13">
            <v>2500</v>
          </cell>
          <cell r="AT13" t="str">
            <v>ｄ地域</v>
          </cell>
          <cell r="AU13">
            <v>8300</v>
          </cell>
          <cell r="AV13">
            <v>9200</v>
          </cell>
        </row>
        <row r="14">
          <cell r="AD14" t="str">
            <v xml:space="preserve"> 　490人～　559人</v>
          </cell>
          <cell r="AE14">
            <v>413300</v>
          </cell>
          <cell r="AG14">
            <v>4130</v>
          </cell>
          <cell r="AJ14" t="str">
            <v>各月初日の</v>
          </cell>
        </row>
        <row r="15">
          <cell r="A15" t="str">
            <v>19１，２歳児</v>
          </cell>
          <cell r="C15" t="str">
            <v>13人
　から
19人
　まで</v>
          </cell>
          <cell r="D15" t="str">
            <v>3号</v>
          </cell>
          <cell r="E15" t="str">
            <v>１､２歳児</v>
          </cell>
          <cell r="G15">
            <v>135040</v>
          </cell>
          <cell r="H15">
            <v>208740</v>
          </cell>
          <cell r="I15">
            <v>132120</v>
          </cell>
          <cell r="J15">
            <v>205820</v>
          </cell>
          <cell r="K15" t="str">
            <v>＋</v>
          </cell>
          <cell r="L15">
            <v>1240</v>
          </cell>
          <cell r="M15">
            <v>1970</v>
          </cell>
          <cell r="N15" t="str">
            <v>×加算率</v>
          </cell>
          <cell r="O15">
            <v>1210</v>
          </cell>
          <cell r="P15">
            <v>1940</v>
          </cell>
          <cell r="Q15" t="str">
            <v>×加算率</v>
          </cell>
          <cell r="R15" t="str">
            <v>＋</v>
          </cell>
          <cell r="S15">
            <v>23380</v>
          </cell>
          <cell r="T15" t="str">
            <v>＋</v>
          </cell>
          <cell r="U15">
            <v>230</v>
          </cell>
          <cell r="V15" t="str">
            <v>＋</v>
          </cell>
          <cell r="W15">
            <v>147410</v>
          </cell>
          <cell r="X15">
            <v>73700</v>
          </cell>
          <cell r="Y15">
            <v>1470</v>
          </cell>
          <cell r="Z15">
            <v>730</v>
          </cell>
          <cell r="AA15" t="str">
            <v>×加算率</v>
          </cell>
          <cell r="AD15" t="str">
            <v>　 560人～　629人</v>
          </cell>
          <cell r="AE15">
            <v>449500</v>
          </cell>
          <cell r="AG15">
            <v>4490</v>
          </cell>
          <cell r="AJ15" t="str">
            <v>利用子ども数</v>
          </cell>
          <cell r="AK15" t="str">
            <v>＋</v>
          </cell>
          <cell r="AL15">
            <v>25920</v>
          </cell>
          <cell r="AM15" t="str">
            <v>＋</v>
          </cell>
          <cell r="AN15">
            <v>200</v>
          </cell>
          <cell r="AO15" t="str">
            <v>＋</v>
          </cell>
          <cell r="AP15" t="str">
            <v>Ａ地域</v>
          </cell>
          <cell r="AQ15">
            <v>1700</v>
          </cell>
          <cell r="AR15">
            <v>1800</v>
          </cell>
          <cell r="AS15" t="str">
            <v>＋</v>
          </cell>
          <cell r="AT15" t="str">
            <v>ａ地域</v>
          </cell>
          <cell r="AU15">
            <v>24500</v>
          </cell>
          <cell r="AV15">
            <v>27300</v>
          </cell>
          <cell r="AW15" t="str">
            <v>－</v>
          </cell>
          <cell r="AX15">
            <v>1290</v>
          </cell>
          <cell r="AY15" t="str">
            <v>－</v>
          </cell>
          <cell r="AZ15" t="str">
            <v>(⑥＋⑦＋⑫)</v>
          </cell>
          <cell r="BA15" t="str">
            <v>－</v>
          </cell>
          <cell r="BB15" t="str">
            <v>(⑥＋⑦
　＋⑩＋⑫)</v>
          </cell>
          <cell r="BD15" t="str">
            <v>(離島その他の地域)
各月初日の利用子ども数</v>
          </cell>
        </row>
        <row r="16">
          <cell r="AD16" t="str">
            <v>　 630人～　699人</v>
          </cell>
          <cell r="AE16">
            <v>485600</v>
          </cell>
          <cell r="AG16">
            <v>4850</v>
          </cell>
        </row>
        <row r="17">
          <cell r="AD17" t="str">
            <v xml:space="preserve"> 　700人～　769人</v>
          </cell>
          <cell r="AE17">
            <v>521800</v>
          </cell>
          <cell r="AG17">
            <v>5210</v>
          </cell>
          <cell r="AP17" t="str">
            <v>Ｂ地域</v>
          </cell>
          <cell r="AQ17">
            <v>1600</v>
          </cell>
          <cell r="AR17">
            <v>1700</v>
          </cell>
          <cell r="AT17" t="str">
            <v>ｂ地域</v>
          </cell>
          <cell r="AU17">
            <v>13500</v>
          </cell>
          <cell r="AV17">
            <v>15000</v>
          </cell>
          <cell r="BD17" t="str">
            <v>20人～30人</v>
          </cell>
        </row>
        <row r="18">
          <cell r="AD18" t="str">
            <v xml:space="preserve"> 　770人～　839人</v>
          </cell>
          <cell r="AE18">
            <v>558000</v>
          </cell>
          <cell r="AG18">
            <v>5580</v>
          </cell>
          <cell r="BD18">
            <v>0.8</v>
          </cell>
        </row>
        <row r="19">
          <cell r="A19" t="str">
            <v>19乳児</v>
          </cell>
          <cell r="E19" t="str">
            <v>乳児</v>
          </cell>
          <cell r="G19">
            <v>208740</v>
          </cell>
          <cell r="I19">
            <v>205820</v>
          </cell>
          <cell r="K19" t="str">
            <v>＋</v>
          </cell>
          <cell r="L19">
            <v>1970</v>
          </cell>
          <cell r="N19" t="str">
            <v>×加算率</v>
          </cell>
          <cell r="O19">
            <v>1940</v>
          </cell>
          <cell r="Q19" t="str">
            <v>×加算率</v>
          </cell>
          <cell r="V19" t="str">
            <v>＋</v>
          </cell>
          <cell r="W19">
            <v>73700</v>
          </cell>
          <cell r="Y19">
            <v>730</v>
          </cell>
          <cell r="AA19" t="str">
            <v>×加算率</v>
          </cell>
          <cell r="AD19" t="str">
            <v>　 840人～　909人</v>
          </cell>
          <cell r="AE19">
            <v>594100</v>
          </cell>
          <cell r="AG19">
            <v>5940</v>
          </cell>
          <cell r="AN19" t="str">
            <v>×加算率</v>
          </cell>
          <cell r="AP19" t="str">
            <v>Ｃ地域</v>
          </cell>
          <cell r="AQ19">
            <v>1500</v>
          </cell>
          <cell r="AR19">
            <v>1600</v>
          </cell>
          <cell r="AT19" t="str">
            <v>ｃ地域</v>
          </cell>
          <cell r="AU19">
            <v>11800</v>
          </cell>
          <cell r="AV19">
            <v>13100</v>
          </cell>
          <cell r="AZ19">
            <v>0.09</v>
          </cell>
          <cell r="BB19">
            <v>7.0000000000000007E-2</v>
          </cell>
          <cell r="BD19" t="str">
            <v>31人～40人</v>
          </cell>
        </row>
        <row r="20">
          <cell r="AD20" t="str">
            <v xml:space="preserve"> 　910人～　979人</v>
          </cell>
          <cell r="AE20">
            <v>630300</v>
          </cell>
          <cell r="AG20">
            <v>6300</v>
          </cell>
          <cell r="BD20">
            <v>0.75</v>
          </cell>
        </row>
        <row r="21">
          <cell r="AD21" t="str">
            <v>　 980人～1,049人</v>
          </cell>
          <cell r="AE21">
            <v>666500</v>
          </cell>
          <cell r="AG21">
            <v>6660</v>
          </cell>
          <cell r="AP21" t="str">
            <v>Ｄ地域</v>
          </cell>
          <cell r="AQ21">
            <v>1400</v>
          </cell>
          <cell r="AR21">
            <v>1600</v>
          </cell>
          <cell r="AT21" t="str">
            <v>ｄ地域</v>
          </cell>
          <cell r="AU21">
            <v>10500</v>
          </cell>
          <cell r="AV21">
            <v>11700</v>
          </cell>
          <cell r="BD21" t="str">
            <v>41人～</v>
          </cell>
        </row>
        <row r="22">
          <cell r="AD22" t="str">
            <v xml:space="preserve"> 1,050人～</v>
          </cell>
          <cell r="AE22">
            <v>702600</v>
          </cell>
          <cell r="AG22">
            <v>7020</v>
          </cell>
          <cell r="BD22">
            <v>0.7</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1 (2)"/>
      <sheetName val="様式③歳出"/>
      <sheetName val="様式③ 歳入"/>
      <sheetName val="処遇加算分（⑱予算）"/>
      <sheetName val="機能強化分（⑱予算）"/>
      <sheetName val="定員の状況（⑱予算）"/>
      <sheetName val="保育所の状況(⑱予算）"/>
      <sheetName val="保育単価（⑱見込み）"/>
      <sheetName val="保育単価（⑱見込み）予算用"/>
      <sheetName val="保育単価（概計表－予算案） (2)"/>
      <sheetName val="保育単価（⑰当初）"/>
      <sheetName val="保育単価（⑯実行）"/>
      <sheetName val="保育単価（⑯当初）"/>
      <sheetName val="運営費・法外積算（民設）"/>
      <sheetName val="運営費・法外積算（公設）"/>
      <sheetName val="総額"/>
      <sheetName val="シミュレーション"/>
      <sheetName val="Sheet1"/>
      <sheetName val="Sheet2"/>
      <sheetName val="Sheet3"/>
    </sheetNames>
    <sheetDataSet>
      <sheetData sheetId="0"/>
      <sheetData sheetId="1">
        <row r="3">
          <cell r="AG3" t="str">
            <v>稲垣</v>
          </cell>
          <cell r="AK3">
            <v>2399</v>
          </cell>
        </row>
        <row r="6">
          <cell r="B6" t="str">
            <v>4款2項1目20節</v>
          </cell>
          <cell r="G6" t="str">
            <v>一般分</v>
          </cell>
          <cell r="L6">
            <v>29558019</v>
          </cell>
          <cell r="Q6" t="str">
            <v>一般分</v>
          </cell>
          <cell r="V6">
            <v>26068093</v>
          </cell>
          <cell r="AA6">
            <v>3489926</v>
          </cell>
          <cell r="AF6" t="str">
            <v>（</v>
          </cell>
          <cell r="AG6">
            <v>16</v>
          </cell>
          <cell r="AH6" t="str">
            <v>年度決算）</v>
          </cell>
        </row>
        <row r="7">
          <cell r="B7" t="str">
            <v>扶助費</v>
          </cell>
          <cell r="AF7">
            <v>22513501</v>
          </cell>
          <cell r="AK7" t="str">
            <v>千円</v>
          </cell>
        </row>
        <row r="8">
          <cell r="B8" t="str">
            <v>(2)保育所運営費</v>
          </cell>
          <cell r="G8" t="str">
            <v>私立計</v>
          </cell>
          <cell r="L8">
            <v>22387904</v>
          </cell>
          <cell r="Q8" t="str">
            <v>私立計</v>
          </cell>
          <cell r="V8">
            <v>18704827</v>
          </cell>
          <cell r="AA8">
            <v>3683077</v>
          </cell>
          <cell r="AF8" t="str">
            <v>◎定員の増</v>
          </cell>
        </row>
        <row r="9">
          <cell r="G9" t="str">
            <v>運営費・法外積算（民設）参照</v>
          </cell>
          <cell r="Q9" t="str">
            <v>運営費・法外積算（民設）参照</v>
          </cell>
        </row>
        <row r="10">
          <cell r="AF10" t="str">
            <v>（内容）</v>
          </cell>
        </row>
        <row r="11">
          <cell r="G11" t="str">
            <v>乳児</v>
          </cell>
          <cell r="K11">
            <v>26536</v>
          </cell>
          <cell r="O11" t="str">
            <v>人</v>
          </cell>
          <cell r="Q11" t="str">
            <v>乳児</v>
          </cell>
          <cell r="U11">
            <v>26676</v>
          </cell>
          <cell r="Y11" t="str">
            <v>人</v>
          </cell>
          <cell r="AF11">
            <v>373</v>
          </cell>
          <cell r="AI11" t="str">
            <v>か所</v>
          </cell>
        </row>
        <row r="12">
          <cell r="J12">
            <v>4639086117</v>
          </cell>
          <cell r="O12" t="str">
            <v>円</v>
          </cell>
          <cell r="T12">
            <v>4591320034.8078346</v>
          </cell>
          <cell r="Y12" t="str">
            <v>円</v>
          </cell>
          <cell r="AF12">
            <v>34747</v>
          </cell>
          <cell r="AI12" t="str">
            <v>人／月</v>
          </cell>
        </row>
        <row r="13">
          <cell r="AF13" t="str">
            <v>◎定員に対する入所率
　公立：100.55%
　私立：105.51%</v>
          </cell>
        </row>
        <row r="14">
          <cell r="G14" t="str">
            <v>１・２歳児</v>
          </cell>
          <cell r="K14">
            <v>95672</v>
          </cell>
          <cell r="O14" t="str">
            <v>人</v>
          </cell>
          <cell r="Q14" t="str">
            <v>１・２歳児</v>
          </cell>
          <cell r="U14">
            <v>78182</v>
          </cell>
          <cell r="Y14" t="str">
            <v>人</v>
          </cell>
        </row>
        <row r="15">
          <cell r="J15">
            <v>9844903055</v>
          </cell>
          <cell r="O15" t="str">
            <v>円</v>
          </cell>
          <cell r="T15">
            <v>7878761527.9391527</v>
          </cell>
          <cell r="Y15" t="str">
            <v>円</v>
          </cell>
        </row>
        <row r="17">
          <cell r="G17" t="str">
            <v>３歳児</v>
          </cell>
          <cell r="K17">
            <v>60058</v>
          </cell>
          <cell r="O17" t="str">
            <v>人</v>
          </cell>
          <cell r="Q17" t="str">
            <v>３歳児</v>
          </cell>
          <cell r="U17">
            <v>48010</v>
          </cell>
          <cell r="Y17" t="str">
            <v>人</v>
          </cell>
        </row>
        <row r="18">
          <cell r="J18">
            <v>2954959745</v>
          </cell>
          <cell r="O18" t="str">
            <v>円</v>
          </cell>
          <cell r="T18">
            <v>2259477230.9165025</v>
          </cell>
          <cell r="Y18" t="str">
            <v>円</v>
          </cell>
        </row>
        <row r="20">
          <cell r="G20" t="str">
            <v>４歳以上児</v>
          </cell>
          <cell r="K20">
            <v>118619</v>
          </cell>
          <cell r="O20" t="str">
            <v>人</v>
          </cell>
          <cell r="Q20" t="str">
            <v>４歳以上児</v>
          </cell>
          <cell r="U20">
            <v>99693</v>
          </cell>
          <cell r="Y20" t="str">
            <v>人</v>
          </cell>
        </row>
        <row r="21">
          <cell r="J21">
            <v>4948954742</v>
          </cell>
          <cell r="O21" t="str">
            <v>円</v>
          </cell>
          <cell r="T21">
            <v>3975267310.3365097</v>
          </cell>
          <cell r="Y21" t="str">
            <v>円</v>
          </cell>
        </row>
        <row r="23">
          <cell r="G23" t="str">
            <v>市立計</v>
          </cell>
          <cell r="L23">
            <v>7170115</v>
          </cell>
          <cell r="Q23" t="str">
            <v>市立計</v>
          </cell>
          <cell r="V23">
            <v>7363266</v>
          </cell>
          <cell r="AA23">
            <v>-193151</v>
          </cell>
          <cell r="AF23" t="str">
            <v>◎入所予定人数見込みの増</v>
          </cell>
        </row>
        <row r="24">
          <cell r="B24" t="str">
            <v>市立保育所運営費
(従来の積算方法による)</v>
          </cell>
          <cell r="G24" t="str">
            <v>運営費・法外積算（公設）参照</v>
          </cell>
          <cell r="Q24" t="str">
            <v>運営費・法外積算（公設）参照</v>
          </cell>
          <cell r="AF24" t="str">
            <v>　各区の入所円滑化による</v>
          </cell>
        </row>
        <row r="26">
          <cell r="G26" t="str">
            <v>乳児</v>
          </cell>
          <cell r="K26">
            <v>6318</v>
          </cell>
          <cell r="O26" t="str">
            <v>人</v>
          </cell>
          <cell r="Q26" t="str">
            <v>乳児</v>
          </cell>
          <cell r="U26">
            <v>6413</v>
          </cell>
          <cell r="Y26" t="str">
            <v>人</v>
          </cell>
        </row>
        <row r="27">
          <cell r="J27">
            <v>1004601996</v>
          </cell>
          <cell r="O27" t="str">
            <v>円</v>
          </cell>
          <cell r="T27">
            <v>1014418518</v>
          </cell>
          <cell r="Y27" t="str">
            <v>円</v>
          </cell>
        </row>
        <row r="29">
          <cell r="G29" t="str">
            <v>１・２歳児</v>
          </cell>
          <cell r="K29">
            <v>29280</v>
          </cell>
          <cell r="O29" t="str">
            <v>人</v>
          </cell>
          <cell r="Q29" t="str">
            <v>１・２歳児</v>
          </cell>
          <cell r="U29">
            <v>30462</v>
          </cell>
          <cell r="Y29" t="str">
            <v>人</v>
          </cell>
        </row>
        <row r="30">
          <cell r="J30">
            <v>2790246739</v>
          </cell>
          <cell r="O30" t="str">
            <v>円</v>
          </cell>
          <cell r="T30">
            <v>2845279812</v>
          </cell>
          <cell r="Y30" t="str">
            <v>円</v>
          </cell>
        </row>
        <row r="32">
          <cell r="G32" t="str">
            <v>３歳児</v>
          </cell>
          <cell r="K32">
            <v>24021</v>
          </cell>
          <cell r="O32" t="str">
            <v>人</v>
          </cell>
          <cell r="Q32" t="str">
            <v>３歳児</v>
          </cell>
          <cell r="U32">
            <v>26121</v>
          </cell>
          <cell r="Y32" t="str">
            <v>人</v>
          </cell>
        </row>
        <row r="33">
          <cell r="J33">
            <v>1124028983</v>
          </cell>
          <cell r="O33" t="str">
            <v>円</v>
          </cell>
          <cell r="T33">
            <v>1171694232</v>
          </cell>
          <cell r="Y33" t="str">
            <v>円</v>
          </cell>
        </row>
        <row r="35">
          <cell r="G35" t="str">
            <v>４歳以上児</v>
          </cell>
          <cell r="K35">
            <v>56459</v>
          </cell>
          <cell r="O35" t="str">
            <v>人</v>
          </cell>
          <cell r="Q35" t="str">
            <v>４歳以上児</v>
          </cell>
          <cell r="U35">
            <v>61328</v>
          </cell>
          <cell r="Y35" t="str">
            <v>人</v>
          </cell>
        </row>
        <row r="36">
          <cell r="J36">
            <v>2251236389</v>
          </cell>
          <cell r="O36" t="str">
            <v>円</v>
          </cell>
          <cell r="T36">
            <v>2331872556</v>
          </cell>
          <cell r="Y36" t="str">
            <v>円</v>
          </cell>
        </row>
        <row r="40">
          <cell r="G40" t="str">
            <v>処遇加算分</v>
          </cell>
          <cell r="L40">
            <v>24236</v>
          </cell>
          <cell r="Q40" t="str">
            <v>処遇加算分</v>
          </cell>
          <cell r="V40">
            <v>14948</v>
          </cell>
          <cell r="AB40">
            <v>9288</v>
          </cell>
          <cell r="AF40" t="str">
            <v>◎対象施設数の増</v>
          </cell>
        </row>
        <row r="42">
          <cell r="G42">
            <v>435000</v>
          </cell>
          <cell r="K42" t="str">
            <v>円</v>
          </cell>
          <cell r="L42" t="str">
            <v>×</v>
          </cell>
          <cell r="M42">
            <v>10</v>
          </cell>
          <cell r="O42" t="str">
            <v>か所</v>
          </cell>
          <cell r="Q42">
            <v>435000</v>
          </cell>
          <cell r="U42" t="str">
            <v>円</v>
          </cell>
          <cell r="V42" t="str">
            <v>×</v>
          </cell>
          <cell r="W42">
            <v>6</v>
          </cell>
          <cell r="Y42" t="str">
            <v>か所</v>
          </cell>
        </row>
        <row r="43">
          <cell r="L43" t="str">
            <v>＝</v>
          </cell>
          <cell r="M43">
            <v>4350</v>
          </cell>
          <cell r="V43" t="str">
            <v>＝</v>
          </cell>
          <cell r="W43">
            <v>2610</v>
          </cell>
        </row>
        <row r="44">
          <cell r="G44">
            <v>726000</v>
          </cell>
          <cell r="K44" t="str">
            <v>円</v>
          </cell>
          <cell r="L44" t="str">
            <v>×</v>
          </cell>
          <cell r="M44">
            <v>5</v>
          </cell>
          <cell r="O44" t="str">
            <v>か所</v>
          </cell>
          <cell r="Q44">
            <v>726000</v>
          </cell>
          <cell r="U44" t="str">
            <v>円</v>
          </cell>
          <cell r="V44" t="str">
            <v>×</v>
          </cell>
          <cell r="W44">
            <v>3</v>
          </cell>
          <cell r="Y44" t="str">
            <v>か所</v>
          </cell>
        </row>
        <row r="45">
          <cell r="L45" t="str">
            <v>＝</v>
          </cell>
          <cell r="M45">
            <v>3630</v>
          </cell>
          <cell r="V45" t="str">
            <v>＝</v>
          </cell>
          <cell r="W45">
            <v>2178</v>
          </cell>
        </row>
        <row r="46">
          <cell r="G46">
            <v>1016000</v>
          </cell>
          <cell r="K46" t="str">
            <v>円</v>
          </cell>
          <cell r="L46" t="str">
            <v>×</v>
          </cell>
          <cell r="M46">
            <v>16</v>
          </cell>
          <cell r="O46" t="str">
            <v>か所</v>
          </cell>
          <cell r="Q46">
            <v>1016000</v>
          </cell>
          <cell r="U46" t="str">
            <v>円</v>
          </cell>
          <cell r="V46" t="str">
            <v>×</v>
          </cell>
          <cell r="W46">
            <v>10</v>
          </cell>
          <cell r="Y46" t="str">
            <v>か所</v>
          </cell>
        </row>
        <row r="47">
          <cell r="L47" t="str">
            <v>＝</v>
          </cell>
          <cell r="M47">
            <v>16256</v>
          </cell>
          <cell r="V47" t="str">
            <v>＝</v>
          </cell>
          <cell r="W47">
            <v>10160</v>
          </cell>
        </row>
        <row r="51">
          <cell r="G51" t="str">
            <v>機能強化分</v>
          </cell>
          <cell r="L51">
            <v>10350</v>
          </cell>
          <cell r="Q51" t="str">
            <v>機能強化分</v>
          </cell>
          <cell r="V51">
            <v>10200</v>
          </cell>
          <cell r="AB51">
            <v>150</v>
          </cell>
          <cell r="AF51" t="str">
            <v>◎対象施設数の増</v>
          </cell>
        </row>
        <row r="53">
          <cell r="G53" t="str">
            <v>私立</v>
          </cell>
          <cell r="Q53" t="str">
            <v>私立</v>
          </cell>
        </row>
        <row r="54">
          <cell r="H54">
            <v>150000</v>
          </cell>
          <cell r="K54" t="str">
            <v>円</v>
          </cell>
          <cell r="L54" t="str">
            <v>×</v>
          </cell>
          <cell r="M54">
            <v>69</v>
          </cell>
          <cell r="O54" t="str">
            <v>か所</v>
          </cell>
          <cell r="R54">
            <v>150000</v>
          </cell>
          <cell r="U54" t="str">
            <v>円</v>
          </cell>
          <cell r="V54" t="str">
            <v>×</v>
          </cell>
          <cell r="W54">
            <v>68</v>
          </cell>
          <cell r="Y54" t="str">
            <v>か所</v>
          </cell>
        </row>
        <row r="55">
          <cell r="L55" t="str">
            <v>＝</v>
          </cell>
          <cell r="M55">
            <v>10350</v>
          </cell>
          <cell r="V55" t="str">
            <v>＝</v>
          </cell>
          <cell r="W55">
            <v>10200</v>
          </cell>
        </row>
        <row r="65">
          <cell r="G65">
            <v>29592605</v>
          </cell>
          <cell r="Q65">
            <v>26093241</v>
          </cell>
        </row>
      </sheetData>
      <sheetData sheetId="2">
        <row r="3">
          <cell r="AG3" t="str">
            <v>稲垣</v>
          </cell>
          <cell r="AK3">
            <v>2399</v>
          </cell>
        </row>
        <row r="6">
          <cell r="B6" t="str">
            <v>12款1項1目2節</v>
          </cell>
          <cell r="G6" t="str">
            <v>保育所費
負担金</v>
          </cell>
          <cell r="L6">
            <v>10503188</v>
          </cell>
          <cell r="Q6" t="str">
            <v>保育所費
負担金</v>
          </cell>
          <cell r="V6">
            <v>9281164</v>
          </cell>
          <cell r="AA6">
            <v>1222024</v>
          </cell>
          <cell r="AF6" t="str">
            <v>（</v>
          </cell>
          <cell r="AG6">
            <v>16</v>
          </cell>
          <cell r="AH6" t="str">
            <v>年度決算）</v>
          </cell>
        </row>
        <row r="7">
          <cell r="B7" t="str">
            <v>保育所費負担金</v>
          </cell>
        </row>
        <row r="8">
          <cell r="AF8">
            <v>7478801610</v>
          </cell>
          <cell r="AK8" t="str">
            <v>千円</v>
          </cell>
        </row>
        <row r="9">
          <cell r="G9" t="str">
            <v>私立保育所分</v>
          </cell>
          <cell r="L9">
            <v>7579214</v>
          </cell>
          <cell r="V9">
            <v>6377491</v>
          </cell>
        </row>
        <row r="11">
          <cell r="G11">
            <v>18</v>
          </cell>
          <cell r="H11" t="str">
            <v>年度国徴収金</v>
          </cell>
          <cell r="L11" t="str">
            <v>×</v>
          </cell>
          <cell r="M11">
            <v>0.7056419035727749</v>
          </cell>
          <cell r="Q11">
            <v>17</v>
          </cell>
          <cell r="R11" t="str">
            <v>年度国徴収金</v>
          </cell>
          <cell r="V11" t="str">
            <v>×</v>
          </cell>
          <cell r="W11">
            <v>0.70809266524493741</v>
          </cell>
        </row>
        <row r="12">
          <cell r="G12">
            <v>10144088010</v>
          </cell>
          <cell r="L12" t="str">
            <v>×</v>
          </cell>
          <cell r="M12">
            <v>0.7056419035727749</v>
          </cell>
          <cell r="Q12">
            <v>8390533040</v>
          </cell>
          <cell r="V12" t="str">
            <v>×</v>
          </cell>
          <cell r="W12">
            <v>0.70809266524493741</v>
          </cell>
        </row>
        <row r="13">
          <cell r="G13" t="str">
            <v>過年度保育料徴収</v>
          </cell>
          <cell r="Q13" t="str">
            <v>過年度保育料徴収</v>
          </cell>
        </row>
        <row r="14">
          <cell r="G14">
            <v>421120510</v>
          </cell>
          <cell r="L14" t="str">
            <v>円</v>
          </cell>
          <cell r="Q14">
            <v>436215820</v>
          </cell>
          <cell r="V14" t="str">
            <v>円</v>
          </cell>
        </row>
        <row r="17">
          <cell r="G17" t="str">
            <v>公立保育所分</v>
          </cell>
          <cell r="L17">
            <v>2923974</v>
          </cell>
          <cell r="Q17" t="str">
            <v>公立保育所分</v>
          </cell>
          <cell r="V17">
            <v>2903673</v>
          </cell>
        </row>
        <row r="18">
          <cell r="G18">
            <v>18</v>
          </cell>
          <cell r="H18" t="str">
            <v>年度国徴収金</v>
          </cell>
          <cell r="L18" t="str">
            <v>×</v>
          </cell>
          <cell r="M18">
            <v>0.7056419035727749</v>
          </cell>
          <cell r="Q18">
            <v>17</v>
          </cell>
          <cell r="R18" t="str">
            <v>年度国徴収金</v>
          </cell>
          <cell r="V18" t="str">
            <v>×</v>
          </cell>
          <cell r="W18">
            <v>0.70809266524493741</v>
          </cell>
        </row>
        <row r="19">
          <cell r="G19">
            <v>3913473410</v>
          </cell>
          <cell r="L19" t="str">
            <v>×</v>
          </cell>
          <cell r="M19">
            <v>0.7056419035727749</v>
          </cell>
          <cell r="Q19">
            <v>3820212000</v>
          </cell>
          <cell r="V19" t="str">
            <v>×</v>
          </cell>
          <cell r="W19">
            <v>0.70809266524493741</v>
          </cell>
        </row>
        <row r="20">
          <cell r="G20" t="str">
            <v>過年度保育料徴収</v>
          </cell>
          <cell r="Q20" t="str">
            <v>過年度保育料徴収</v>
          </cell>
        </row>
        <row r="21">
          <cell r="G21">
            <v>162463490</v>
          </cell>
          <cell r="L21" t="str">
            <v>円</v>
          </cell>
          <cell r="Q21">
            <v>198609180</v>
          </cell>
          <cell r="V21" t="str">
            <v>円</v>
          </cell>
        </row>
        <row r="24">
          <cell r="B24" t="str">
            <v>14款1項1目1節</v>
          </cell>
          <cell r="L24">
            <v>6139201</v>
          </cell>
          <cell r="V24">
            <v>5169721</v>
          </cell>
          <cell r="AA24">
            <v>969480</v>
          </cell>
          <cell r="AF24" t="str">
            <v>（</v>
          </cell>
          <cell r="AG24">
            <v>16</v>
          </cell>
          <cell r="AH24" t="str">
            <v>年度決算）</v>
          </cell>
        </row>
        <row r="25">
          <cell r="B25" t="str">
            <v>児童福祉費</v>
          </cell>
        </row>
        <row r="26">
          <cell r="G26" t="str">
            <v>（</v>
          </cell>
          <cell r="H26">
            <v>18</v>
          </cell>
          <cell r="I26" t="str">
            <v>年度運営費総額</v>
          </cell>
          <cell r="N26" t="str">
            <v>－</v>
          </cell>
          <cell r="Q26" t="str">
            <v>（</v>
          </cell>
          <cell r="R26">
            <v>17</v>
          </cell>
          <cell r="S26" t="str">
            <v>年度運営費総額</v>
          </cell>
          <cell r="X26" t="str">
            <v>－</v>
          </cell>
          <cell r="AF26">
            <v>4117272070</v>
          </cell>
          <cell r="AK26" t="str">
            <v>千円</v>
          </cell>
        </row>
        <row r="27">
          <cell r="G27">
            <v>18</v>
          </cell>
          <cell r="H27" t="str">
            <v>年度国徴収金総額）</v>
          </cell>
          <cell r="N27" t="str">
            <v>×</v>
          </cell>
          <cell r="O27" t="str">
            <v>1/2</v>
          </cell>
          <cell r="Q27">
            <v>17</v>
          </cell>
          <cell r="R27" t="str">
            <v>年度国徴収金総額）</v>
          </cell>
          <cell r="X27" t="str">
            <v>×</v>
          </cell>
          <cell r="Y27" t="str">
            <v>1/2</v>
          </cell>
        </row>
        <row r="29">
          <cell r="G29" t="str">
            <v>（</v>
          </cell>
          <cell r="H29">
            <v>22422490000</v>
          </cell>
          <cell r="N29" t="str">
            <v>－</v>
          </cell>
          <cell r="Q29" t="str">
            <v>（</v>
          </cell>
          <cell r="R29">
            <v>18729975000</v>
          </cell>
          <cell r="X29" t="str">
            <v>－</v>
          </cell>
        </row>
        <row r="30">
          <cell r="G30">
            <v>10144088010</v>
          </cell>
          <cell r="M30" t="str">
            <v>）</v>
          </cell>
          <cell r="N30" t="str">
            <v>×</v>
          </cell>
          <cell r="O30" t="str">
            <v>1/2</v>
          </cell>
          <cell r="Q30">
            <v>8390533040</v>
          </cell>
          <cell r="W30" t="str">
            <v>）</v>
          </cell>
          <cell r="X30" t="str">
            <v>×</v>
          </cell>
          <cell r="Y30" t="str">
            <v>1/2</v>
          </cell>
        </row>
        <row r="65">
          <cell r="G65">
            <v>16642389</v>
          </cell>
          <cell r="Q65">
            <v>14450885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58"/>
  <sheetViews>
    <sheetView tabSelected="1" view="pageBreakPreview" zoomScaleNormal="100" zoomScaleSheetLayoutView="100" workbookViewId="0">
      <selection activeCell="Z2" sqref="Z2:AC2"/>
    </sheetView>
  </sheetViews>
  <sheetFormatPr defaultRowHeight="13.5"/>
  <cols>
    <col min="1" max="1" width="2.875" style="44" customWidth="1"/>
    <col min="2" max="16" width="2.75" style="44" customWidth="1"/>
    <col min="17" max="21" width="3.125" style="44" customWidth="1"/>
    <col min="22" max="26" width="2.75" style="44" customWidth="1"/>
    <col min="27" max="27" width="4.75" style="44" customWidth="1"/>
    <col min="28" max="29" width="2.75" style="44" customWidth="1"/>
    <col min="30" max="31" width="3.5" style="44" customWidth="1"/>
    <col min="32" max="32" width="4.875" style="44" customWidth="1"/>
    <col min="33" max="16384" width="9" style="44"/>
  </cols>
  <sheetData>
    <row r="1" spans="1:34" ht="14.25" thickBot="1">
      <c r="A1" s="47"/>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row>
    <row r="2" spans="1:34" ht="14.25" customHeight="1">
      <c r="A2" s="47"/>
      <c r="B2" s="191" t="s">
        <v>62</v>
      </c>
      <c r="C2" s="192"/>
      <c r="D2" s="192"/>
      <c r="E2" s="192"/>
      <c r="F2" s="192"/>
      <c r="G2" s="192"/>
      <c r="H2" s="192"/>
      <c r="I2" s="192"/>
      <c r="J2" s="192"/>
      <c r="K2" s="192"/>
      <c r="L2" s="192"/>
      <c r="M2" s="192"/>
      <c r="N2" s="193"/>
      <c r="O2" s="47"/>
      <c r="P2" s="47"/>
      <c r="Q2" s="47"/>
      <c r="R2" s="221" t="s">
        <v>66</v>
      </c>
      <c r="S2" s="222"/>
      <c r="T2" s="222"/>
      <c r="U2" s="223"/>
      <c r="V2" s="229" t="s">
        <v>67</v>
      </c>
      <c r="W2" s="230"/>
      <c r="X2" s="230"/>
      <c r="Y2" s="230"/>
      <c r="Z2" s="231"/>
      <c r="AA2" s="231"/>
      <c r="AB2" s="231"/>
      <c r="AC2" s="231"/>
      <c r="AD2" s="230" t="s">
        <v>6</v>
      </c>
      <c r="AE2" s="232"/>
    </row>
    <row r="3" spans="1:34" ht="14.25" customHeight="1">
      <c r="A3" s="47"/>
      <c r="B3" s="194"/>
      <c r="C3" s="195"/>
      <c r="D3" s="195"/>
      <c r="E3" s="195"/>
      <c r="F3" s="195"/>
      <c r="G3" s="195"/>
      <c r="H3" s="195"/>
      <c r="I3" s="195"/>
      <c r="J3" s="195"/>
      <c r="K3" s="195"/>
      <c r="L3" s="195"/>
      <c r="M3" s="195"/>
      <c r="N3" s="196"/>
      <c r="O3" s="47"/>
      <c r="P3" s="47"/>
      <c r="Q3" s="47"/>
      <c r="R3" s="224" t="s">
        <v>7</v>
      </c>
      <c r="S3" s="225"/>
      <c r="T3" s="225"/>
      <c r="U3" s="226"/>
      <c r="V3" s="227"/>
      <c r="W3" s="227"/>
      <c r="X3" s="227"/>
      <c r="Y3" s="227"/>
      <c r="Z3" s="227"/>
      <c r="AA3" s="227"/>
      <c r="AB3" s="227"/>
      <c r="AC3" s="227"/>
      <c r="AD3" s="227"/>
      <c r="AE3" s="228"/>
      <c r="AH3" s="46"/>
    </row>
    <row r="4" spans="1:34" ht="14.25" customHeight="1">
      <c r="A4" s="47"/>
      <c r="B4" s="194"/>
      <c r="C4" s="195"/>
      <c r="D4" s="195"/>
      <c r="E4" s="195"/>
      <c r="F4" s="195"/>
      <c r="G4" s="195"/>
      <c r="H4" s="195"/>
      <c r="I4" s="195"/>
      <c r="J4" s="195"/>
      <c r="K4" s="195"/>
      <c r="L4" s="195"/>
      <c r="M4" s="195"/>
      <c r="N4" s="196"/>
      <c r="O4" s="47"/>
      <c r="P4" s="47"/>
      <c r="Q4" s="47"/>
      <c r="R4" s="218" t="s">
        <v>8</v>
      </c>
      <c r="S4" s="219"/>
      <c r="T4" s="219"/>
      <c r="U4" s="220"/>
      <c r="V4" s="233"/>
      <c r="W4" s="233"/>
      <c r="X4" s="233"/>
      <c r="Y4" s="233"/>
      <c r="Z4" s="233"/>
      <c r="AA4" s="233"/>
      <c r="AB4" s="233"/>
      <c r="AC4" s="233"/>
      <c r="AD4" s="233"/>
      <c r="AE4" s="234"/>
      <c r="AH4" s="46"/>
    </row>
    <row r="5" spans="1:34" ht="14.25" customHeight="1">
      <c r="A5" s="47"/>
      <c r="B5" s="194"/>
      <c r="C5" s="195"/>
      <c r="D5" s="195"/>
      <c r="E5" s="195"/>
      <c r="F5" s="195"/>
      <c r="G5" s="195"/>
      <c r="H5" s="195"/>
      <c r="I5" s="195"/>
      <c r="J5" s="195"/>
      <c r="K5" s="195"/>
      <c r="L5" s="195"/>
      <c r="M5" s="195"/>
      <c r="N5" s="196"/>
      <c r="O5" s="47"/>
      <c r="P5" s="47"/>
      <c r="Q5" s="47"/>
      <c r="R5" s="235" t="s">
        <v>22</v>
      </c>
      <c r="S5" s="236"/>
      <c r="T5" s="236"/>
      <c r="U5" s="237"/>
      <c r="V5" s="173"/>
      <c r="W5" s="174"/>
      <c r="X5" s="174"/>
      <c r="Y5" s="174"/>
      <c r="Z5" s="174"/>
      <c r="AA5" s="174"/>
      <c r="AB5" s="174"/>
      <c r="AC5" s="174"/>
      <c r="AD5" s="174"/>
      <c r="AE5" s="175"/>
      <c r="AH5" s="46"/>
    </row>
    <row r="6" spans="1:34" ht="13.5" customHeight="1">
      <c r="A6" s="47"/>
      <c r="B6" s="194"/>
      <c r="C6" s="195"/>
      <c r="D6" s="195"/>
      <c r="E6" s="195"/>
      <c r="F6" s="195"/>
      <c r="G6" s="195"/>
      <c r="H6" s="195"/>
      <c r="I6" s="195"/>
      <c r="J6" s="195"/>
      <c r="K6" s="195"/>
      <c r="L6" s="195"/>
      <c r="M6" s="195"/>
      <c r="N6" s="196"/>
      <c r="O6" s="47"/>
      <c r="P6" s="47"/>
      <c r="Q6" s="47"/>
      <c r="R6" s="224"/>
      <c r="S6" s="225"/>
      <c r="T6" s="225"/>
      <c r="U6" s="226"/>
      <c r="V6" s="176"/>
      <c r="W6" s="177"/>
      <c r="X6" s="177"/>
      <c r="Y6" s="177"/>
      <c r="Z6" s="177"/>
      <c r="AA6" s="177"/>
      <c r="AB6" s="177"/>
      <c r="AC6" s="177"/>
      <c r="AD6" s="177"/>
      <c r="AE6" s="178"/>
    </row>
    <row r="7" spans="1:34" ht="14.25" customHeight="1" thickBot="1">
      <c r="A7" s="47"/>
      <c r="B7" s="197"/>
      <c r="C7" s="198"/>
      <c r="D7" s="198"/>
      <c r="E7" s="198"/>
      <c r="F7" s="198"/>
      <c r="G7" s="198"/>
      <c r="H7" s="198"/>
      <c r="I7" s="198"/>
      <c r="J7" s="198"/>
      <c r="K7" s="198"/>
      <c r="L7" s="198"/>
      <c r="M7" s="198"/>
      <c r="N7" s="199"/>
      <c r="O7" s="47"/>
      <c r="P7" s="47"/>
      <c r="Q7" s="47"/>
      <c r="R7" s="213" t="s">
        <v>68</v>
      </c>
      <c r="S7" s="214"/>
      <c r="T7" s="214"/>
      <c r="U7" s="215"/>
      <c r="V7" s="216"/>
      <c r="W7" s="216"/>
      <c r="X7" s="216"/>
      <c r="Y7" s="216"/>
      <c r="Z7" s="216"/>
      <c r="AA7" s="216"/>
      <c r="AB7" s="216"/>
      <c r="AC7" s="216"/>
      <c r="AD7" s="216"/>
      <c r="AE7" s="217"/>
    </row>
    <row r="8" spans="1:34">
      <c r="A8" s="47"/>
      <c r="B8" s="47"/>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row>
    <row r="9" spans="1:34" ht="3" customHeight="1">
      <c r="A9" s="47"/>
      <c r="B9" s="47"/>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row>
    <row r="10" spans="1:34" ht="45" customHeight="1">
      <c r="A10" s="200" t="s">
        <v>106</v>
      </c>
      <c r="B10" s="201"/>
      <c r="C10" s="201"/>
      <c r="D10" s="201"/>
      <c r="E10" s="201"/>
      <c r="F10" s="201"/>
      <c r="G10" s="201"/>
      <c r="H10" s="201"/>
      <c r="I10" s="201"/>
      <c r="J10" s="201"/>
      <c r="K10" s="201"/>
      <c r="L10" s="201"/>
      <c r="M10" s="201"/>
      <c r="N10" s="201"/>
      <c r="O10" s="201"/>
      <c r="P10" s="201"/>
      <c r="Q10" s="201"/>
      <c r="R10" s="201"/>
      <c r="S10" s="201"/>
      <c r="T10" s="201"/>
      <c r="U10" s="201"/>
      <c r="V10" s="201"/>
      <c r="W10" s="201"/>
      <c r="X10" s="201"/>
      <c r="Y10" s="201"/>
      <c r="Z10" s="201"/>
      <c r="AA10" s="201"/>
      <c r="AB10" s="201"/>
      <c r="AC10" s="201"/>
      <c r="AD10" s="201"/>
      <c r="AE10" s="201"/>
    </row>
    <row r="11" spans="1:34" ht="21">
      <c r="A11" s="22"/>
      <c r="B11" s="23" t="s">
        <v>28</v>
      </c>
      <c r="C11" s="24"/>
      <c r="D11" s="24"/>
      <c r="E11" s="24"/>
      <c r="F11" s="24"/>
      <c r="G11" s="24"/>
      <c r="H11" s="24"/>
      <c r="I11" s="24"/>
      <c r="J11" s="25"/>
      <c r="K11" s="25"/>
      <c r="L11" s="25"/>
      <c r="M11" s="25"/>
      <c r="N11" s="25"/>
      <c r="O11" s="25"/>
      <c r="P11" s="25"/>
      <c r="Q11" s="25"/>
      <c r="R11" s="25"/>
      <c r="S11" s="25"/>
      <c r="T11" s="25"/>
      <c r="U11" s="25"/>
      <c r="V11" s="25"/>
      <c r="W11" s="25"/>
      <c r="X11" s="25"/>
      <c r="Y11" s="25"/>
      <c r="Z11" s="25"/>
      <c r="AA11" s="25"/>
      <c r="AB11" s="25"/>
      <c r="AC11" s="25"/>
      <c r="AD11" s="25"/>
      <c r="AE11" s="25"/>
    </row>
    <row r="12" spans="1:34" ht="33" customHeight="1">
      <c r="A12" s="22"/>
      <c r="B12" s="23"/>
      <c r="C12" s="179" t="s">
        <v>69</v>
      </c>
      <c r="D12" s="180"/>
      <c r="E12" s="180"/>
      <c r="F12" s="180"/>
      <c r="G12" s="180"/>
      <c r="H12" s="180"/>
      <c r="I12" s="180"/>
      <c r="J12" s="180"/>
      <c r="K12" s="180"/>
      <c r="L12" s="180"/>
      <c r="M12" s="180"/>
      <c r="N12" s="180"/>
      <c r="O12" s="180"/>
      <c r="P12" s="180"/>
      <c r="Q12" s="180"/>
      <c r="R12" s="180"/>
      <c r="S12" s="180"/>
      <c r="T12" s="180"/>
      <c r="U12" s="180"/>
      <c r="V12" s="180"/>
      <c r="W12" s="181"/>
      <c r="X12" s="182"/>
      <c r="Y12" s="183"/>
      <c r="Z12" s="183"/>
      <c r="AA12" s="183"/>
      <c r="AB12" s="183"/>
      <c r="AC12" s="183"/>
      <c r="AD12" s="183"/>
      <c r="AE12" s="184"/>
    </row>
    <row r="13" spans="1:34" ht="21.75" customHeight="1" thickBot="1">
      <c r="A13" s="22"/>
      <c r="B13" s="23"/>
      <c r="C13" s="24"/>
      <c r="D13" s="24"/>
      <c r="E13" s="24"/>
      <c r="F13" s="24"/>
      <c r="G13" s="24"/>
      <c r="H13" s="24"/>
      <c r="I13" s="24"/>
      <c r="J13" s="25"/>
      <c r="K13" s="25"/>
      <c r="L13" s="25"/>
      <c r="M13" s="25"/>
      <c r="N13" s="25"/>
      <c r="O13" s="25"/>
      <c r="P13" s="25"/>
      <c r="Q13" s="25"/>
      <c r="R13" s="25"/>
      <c r="S13" s="25"/>
      <c r="T13" s="25"/>
      <c r="U13" s="25"/>
      <c r="V13" s="25"/>
      <c r="W13" s="25"/>
      <c r="X13" s="25"/>
      <c r="Y13" s="25"/>
      <c r="Z13" s="25"/>
      <c r="AA13" s="25"/>
      <c r="AB13" s="25"/>
      <c r="AC13" s="25"/>
      <c r="AD13" s="25"/>
      <c r="AE13" s="25"/>
      <c r="AF13" s="45"/>
    </row>
    <row r="14" spans="1:34" ht="25.5" thickTop="1" thickBot="1">
      <c r="A14" s="47"/>
      <c r="B14" s="71"/>
      <c r="C14" s="202" t="s">
        <v>11</v>
      </c>
      <c r="D14" s="203"/>
      <c r="E14" s="203"/>
      <c r="F14" s="203"/>
      <c r="G14" s="203"/>
      <c r="H14" s="204"/>
      <c r="I14" s="205"/>
      <c r="J14" s="205"/>
      <c r="K14" s="205"/>
      <c r="L14" s="206"/>
      <c r="M14" s="207" t="s">
        <v>23</v>
      </c>
      <c r="N14" s="208"/>
      <c r="O14" s="208"/>
      <c r="P14" s="208"/>
      <c r="Q14" s="209"/>
      <c r="R14" s="210" t="str">
        <f>IF(H14="","",IF(H14&lt;=12,"12人以下","19人以下"))</f>
        <v/>
      </c>
      <c r="S14" s="210"/>
      <c r="T14" s="210"/>
      <c r="U14" s="210"/>
      <c r="V14" s="210"/>
      <c r="W14" s="211"/>
      <c r="X14" s="47"/>
      <c r="Y14" s="47"/>
      <c r="Z14" s="47"/>
      <c r="AA14" s="79" t="s">
        <v>40</v>
      </c>
      <c r="AB14" s="48" t="s">
        <v>41</v>
      </c>
      <c r="AC14" s="212">
        <v>1.3</v>
      </c>
      <c r="AD14" s="212"/>
      <c r="AE14" s="49" t="s">
        <v>15</v>
      </c>
    </row>
    <row r="15" spans="1:34">
      <c r="A15" s="47"/>
      <c r="B15" s="47"/>
      <c r="C15" s="47"/>
      <c r="D15" s="47"/>
      <c r="E15" s="47"/>
      <c r="F15" s="47"/>
      <c r="G15" s="47"/>
      <c r="H15" s="85"/>
      <c r="I15" s="71"/>
      <c r="J15" s="71"/>
      <c r="K15" s="71"/>
      <c r="L15" s="71"/>
      <c r="M15" s="85"/>
      <c r="N15" s="85"/>
      <c r="O15" s="85"/>
      <c r="P15" s="85"/>
      <c r="Q15" s="85"/>
      <c r="R15" s="85"/>
      <c r="S15" s="85"/>
      <c r="T15" s="85"/>
      <c r="U15" s="85"/>
      <c r="V15" s="85"/>
      <c r="W15" s="85"/>
      <c r="X15" s="85"/>
      <c r="Y15" s="85"/>
      <c r="Z15" s="85"/>
      <c r="AA15" s="85"/>
      <c r="AB15" s="85"/>
      <c r="AC15" s="85"/>
      <c r="AD15" s="85"/>
      <c r="AE15" s="47"/>
    </row>
    <row r="16" spans="1:34">
      <c r="A16" s="47"/>
      <c r="B16" s="47"/>
      <c r="C16" s="47"/>
      <c r="D16" s="47"/>
      <c r="E16" s="47"/>
      <c r="F16" s="47"/>
      <c r="G16" s="47"/>
      <c r="H16" s="85"/>
      <c r="I16" s="71"/>
      <c r="J16" s="71"/>
      <c r="K16" s="71"/>
      <c r="L16" s="71"/>
      <c r="M16" s="76"/>
      <c r="N16" s="76"/>
      <c r="O16" s="76"/>
      <c r="P16" s="76"/>
      <c r="Q16" s="76"/>
      <c r="R16" s="76"/>
      <c r="S16" s="76"/>
      <c r="T16" s="76"/>
      <c r="U16" s="76"/>
      <c r="V16" s="76"/>
      <c r="W16" s="76"/>
      <c r="X16" s="76"/>
      <c r="Y16" s="76"/>
      <c r="Z16" s="76"/>
      <c r="AA16" s="76"/>
      <c r="AB16" s="76"/>
      <c r="AC16" s="76"/>
      <c r="AD16" s="76"/>
      <c r="AE16" s="47"/>
    </row>
    <row r="17" spans="1:31" ht="25.5" customHeight="1">
      <c r="A17" s="47"/>
      <c r="B17" s="47"/>
      <c r="C17" s="238" t="s">
        <v>29</v>
      </c>
      <c r="D17" s="239"/>
      <c r="E17" s="239"/>
      <c r="F17" s="239"/>
      <c r="G17" s="239"/>
      <c r="H17" s="239"/>
      <c r="I17" s="240"/>
      <c r="J17" s="241"/>
      <c r="K17" s="241"/>
      <c r="L17" s="241"/>
      <c r="M17" s="242" t="s">
        <v>20</v>
      </c>
      <c r="N17" s="243"/>
      <c r="O17" s="76"/>
      <c r="P17" s="76"/>
      <c r="Q17" s="76"/>
      <c r="R17" s="47"/>
      <c r="S17" s="47"/>
      <c r="T17" s="47"/>
      <c r="U17" s="47"/>
      <c r="V17" s="47"/>
      <c r="W17" s="47"/>
      <c r="X17" s="47"/>
      <c r="Y17" s="47"/>
      <c r="Z17" s="47"/>
      <c r="AA17" s="47"/>
      <c r="AB17" s="47"/>
      <c r="AC17" s="47"/>
      <c r="AD17" s="47"/>
      <c r="AE17" s="47"/>
    </row>
    <row r="18" spans="1:31">
      <c r="A18" s="47"/>
      <c r="B18" s="47"/>
      <c r="C18" s="47"/>
      <c r="D18" s="47"/>
      <c r="E18" s="47"/>
      <c r="F18" s="47"/>
      <c r="G18" s="47"/>
      <c r="H18" s="85"/>
      <c r="I18" s="71"/>
      <c r="J18" s="71"/>
      <c r="K18" s="71"/>
      <c r="L18" s="71"/>
      <c r="M18" s="76"/>
      <c r="N18" s="76"/>
      <c r="O18" s="76"/>
      <c r="P18" s="76"/>
      <c r="Q18" s="86"/>
      <c r="R18" s="86"/>
      <c r="S18" s="86"/>
      <c r="T18" s="86"/>
      <c r="U18" s="86"/>
      <c r="V18" s="86"/>
      <c r="W18" s="86"/>
      <c r="X18" s="86"/>
      <c r="Y18" s="86"/>
      <c r="Z18" s="86"/>
      <c r="AA18" s="76"/>
      <c r="AB18" s="76"/>
      <c r="AC18" s="76"/>
      <c r="AD18" s="76"/>
      <c r="AE18" s="47"/>
    </row>
    <row r="19" spans="1:31" ht="29.25" customHeight="1">
      <c r="A19" s="47"/>
      <c r="B19" s="47"/>
      <c r="C19" s="244" t="s">
        <v>30</v>
      </c>
      <c r="D19" s="245"/>
      <c r="E19" s="245"/>
      <c r="F19" s="245"/>
      <c r="G19" s="246"/>
      <c r="H19" s="253" t="s">
        <v>42</v>
      </c>
      <c r="I19" s="254"/>
      <c r="J19" s="254"/>
      <c r="K19" s="254"/>
      <c r="L19" s="254"/>
      <c r="M19" s="255"/>
      <c r="N19" s="255"/>
      <c r="O19" s="255"/>
      <c r="P19" s="50" t="s">
        <v>15</v>
      </c>
      <c r="Q19" s="83"/>
      <c r="R19" s="83" t="s">
        <v>43</v>
      </c>
      <c r="S19" s="260">
        <v>6</v>
      </c>
      <c r="T19" s="260"/>
      <c r="U19" s="261" t="s">
        <v>44</v>
      </c>
      <c r="V19" s="261"/>
      <c r="W19" s="262">
        <f>ROUNDDOWN(M19/6,1)</f>
        <v>0</v>
      </c>
      <c r="X19" s="262"/>
      <c r="Y19" s="262"/>
      <c r="Z19" s="51" t="s">
        <v>15</v>
      </c>
      <c r="AA19" s="47"/>
      <c r="AB19" s="47"/>
      <c r="AC19" s="47"/>
      <c r="AD19" s="47"/>
      <c r="AE19" s="47"/>
    </row>
    <row r="20" spans="1:31" ht="29.25" customHeight="1">
      <c r="A20" s="47"/>
      <c r="B20" s="47"/>
      <c r="C20" s="247"/>
      <c r="D20" s="248"/>
      <c r="E20" s="248"/>
      <c r="F20" s="248"/>
      <c r="G20" s="249"/>
      <c r="H20" s="263" t="s">
        <v>45</v>
      </c>
      <c r="I20" s="264"/>
      <c r="J20" s="264"/>
      <c r="K20" s="264"/>
      <c r="L20" s="264"/>
      <c r="M20" s="259"/>
      <c r="N20" s="259"/>
      <c r="O20" s="259"/>
      <c r="P20" s="52" t="s">
        <v>15</v>
      </c>
      <c r="Q20" s="84"/>
      <c r="R20" s="84" t="s">
        <v>46</v>
      </c>
      <c r="S20" s="265">
        <v>3</v>
      </c>
      <c r="T20" s="265"/>
      <c r="U20" s="266" t="s">
        <v>44</v>
      </c>
      <c r="V20" s="266"/>
      <c r="W20" s="267">
        <f>ROUNDDOWN(M20/3,1)</f>
        <v>0</v>
      </c>
      <c r="X20" s="267"/>
      <c r="Y20" s="267"/>
      <c r="Z20" s="53" t="s">
        <v>15</v>
      </c>
      <c r="AA20" s="47"/>
      <c r="AB20" s="47"/>
      <c r="AC20" s="47"/>
      <c r="AD20" s="47"/>
      <c r="AE20" s="47"/>
    </row>
    <row r="21" spans="1:31" ht="29.25" customHeight="1">
      <c r="A21" s="47"/>
      <c r="B21" s="47"/>
      <c r="C21" s="247"/>
      <c r="D21" s="248"/>
      <c r="E21" s="248"/>
      <c r="F21" s="248"/>
      <c r="G21" s="249"/>
      <c r="H21" s="256" t="s">
        <v>47</v>
      </c>
      <c r="I21" s="257"/>
      <c r="J21" s="257"/>
      <c r="K21" s="257"/>
      <c r="L21" s="257"/>
      <c r="M21" s="258"/>
      <c r="N21" s="258"/>
      <c r="O21" s="258"/>
      <c r="P21" s="54" t="s">
        <v>15</v>
      </c>
      <c r="Q21" s="270"/>
      <c r="R21" s="272" t="s">
        <v>46</v>
      </c>
      <c r="S21" s="274">
        <v>2</v>
      </c>
      <c r="T21" s="274"/>
      <c r="U21" s="276" t="s">
        <v>48</v>
      </c>
      <c r="V21" s="276"/>
      <c r="W21" s="278">
        <f>ROUNDDOWN(SUM(M21:O22)/2,1)</f>
        <v>0</v>
      </c>
      <c r="X21" s="278"/>
      <c r="Y21" s="278"/>
      <c r="Z21" s="55" t="s">
        <v>15</v>
      </c>
      <c r="AA21" s="47"/>
      <c r="AB21" s="47"/>
      <c r="AC21" s="47"/>
      <c r="AD21" s="47"/>
      <c r="AE21" s="47"/>
    </row>
    <row r="22" spans="1:31" ht="29.25" customHeight="1">
      <c r="A22" s="47"/>
      <c r="B22" s="47"/>
      <c r="C22" s="247"/>
      <c r="D22" s="248"/>
      <c r="E22" s="248"/>
      <c r="F22" s="248"/>
      <c r="G22" s="249"/>
      <c r="H22" s="256" t="s">
        <v>49</v>
      </c>
      <c r="I22" s="257"/>
      <c r="J22" s="257"/>
      <c r="K22" s="257"/>
      <c r="L22" s="257"/>
      <c r="M22" s="259"/>
      <c r="N22" s="259"/>
      <c r="O22" s="259"/>
      <c r="P22" s="52" t="s">
        <v>15</v>
      </c>
      <c r="Q22" s="271"/>
      <c r="R22" s="273"/>
      <c r="S22" s="275"/>
      <c r="T22" s="275"/>
      <c r="U22" s="277"/>
      <c r="V22" s="277"/>
      <c r="W22" s="279"/>
      <c r="X22" s="279"/>
      <c r="Y22" s="279"/>
      <c r="Z22" s="53" t="s">
        <v>15</v>
      </c>
      <c r="AA22" s="47"/>
      <c r="AB22" s="47"/>
      <c r="AC22" s="47"/>
      <c r="AD22" s="47"/>
      <c r="AE22" s="47"/>
    </row>
    <row r="23" spans="1:31" ht="32.25" customHeight="1" thickBot="1">
      <c r="A23" s="47"/>
      <c r="B23" s="47"/>
      <c r="C23" s="250"/>
      <c r="D23" s="251"/>
      <c r="E23" s="251"/>
      <c r="F23" s="251"/>
      <c r="G23" s="252"/>
      <c r="H23" s="81"/>
      <c r="I23" s="78"/>
      <c r="J23" s="78"/>
      <c r="K23" s="78"/>
      <c r="L23" s="78"/>
      <c r="M23" s="78"/>
      <c r="N23" s="78"/>
      <c r="O23" s="78"/>
      <c r="P23" s="47"/>
      <c r="Q23" s="47"/>
      <c r="R23" s="47"/>
      <c r="S23" s="47"/>
      <c r="T23" s="47"/>
      <c r="U23" s="47"/>
      <c r="V23" s="82" t="s">
        <v>50</v>
      </c>
      <c r="W23" s="280">
        <v>1</v>
      </c>
      <c r="X23" s="280"/>
      <c r="Y23" s="280"/>
      <c r="Z23" s="56" t="s">
        <v>51</v>
      </c>
      <c r="AA23" s="47"/>
      <c r="AB23" s="47"/>
      <c r="AC23" s="47"/>
      <c r="AD23" s="47"/>
      <c r="AE23" s="47"/>
    </row>
    <row r="24" spans="1:31" ht="25.5" thickTop="1" thickBot="1">
      <c r="A24" s="47"/>
      <c r="B24" s="47"/>
      <c r="C24" s="47"/>
      <c r="D24" s="47"/>
      <c r="E24" s="77"/>
      <c r="F24" s="77"/>
      <c r="G24" s="77"/>
      <c r="H24" s="77"/>
      <c r="I24" s="77"/>
      <c r="J24" s="80"/>
      <c r="K24" s="80"/>
      <c r="L24" s="80"/>
      <c r="M24" s="80"/>
      <c r="N24" s="80"/>
      <c r="O24" s="57"/>
      <c r="P24" s="207" t="s">
        <v>52</v>
      </c>
      <c r="Q24" s="208"/>
      <c r="R24" s="208"/>
      <c r="S24" s="208"/>
      <c r="T24" s="208"/>
      <c r="U24" s="208"/>
      <c r="V24" s="208"/>
      <c r="W24" s="208"/>
      <c r="X24" s="208"/>
      <c r="Y24" s="208"/>
      <c r="Z24" s="281"/>
      <c r="AA24" s="58" t="s">
        <v>53</v>
      </c>
      <c r="AB24" s="48" t="s">
        <v>54</v>
      </c>
      <c r="AC24" s="282">
        <f>ROUND(SUM(W19:Y23),0)</f>
        <v>1</v>
      </c>
      <c r="AD24" s="282"/>
      <c r="AE24" s="49" t="s">
        <v>15</v>
      </c>
    </row>
    <row r="25" spans="1:31" ht="14.25">
      <c r="A25" s="47"/>
      <c r="B25" s="47"/>
      <c r="C25" s="47"/>
      <c r="D25" s="47"/>
      <c r="E25" s="77"/>
      <c r="F25" s="77"/>
      <c r="G25" s="77"/>
      <c r="H25" s="283"/>
      <c r="I25" s="283"/>
      <c r="J25" s="283"/>
      <c r="K25" s="283"/>
      <c r="L25" s="283"/>
      <c r="M25" s="283"/>
      <c r="N25" s="283"/>
      <c r="O25" s="283"/>
      <c r="P25" s="283"/>
      <c r="Q25" s="283"/>
      <c r="R25" s="283"/>
      <c r="S25" s="283"/>
      <c r="T25" s="283"/>
      <c r="U25" s="283"/>
      <c r="V25" s="283"/>
      <c r="W25" s="283"/>
      <c r="X25" s="283"/>
      <c r="Y25" s="283"/>
      <c r="Z25" s="283"/>
      <c r="AA25" s="283"/>
      <c r="AB25" s="283"/>
      <c r="AC25" s="283"/>
      <c r="AD25" s="283"/>
      <c r="AE25" s="283"/>
    </row>
    <row r="26" spans="1:31" ht="14.25" thickBot="1">
      <c r="A26" s="47"/>
      <c r="B26" s="47"/>
      <c r="C26" s="78"/>
      <c r="D26" s="78"/>
      <c r="E26" s="78"/>
      <c r="F26" s="78"/>
      <c r="G26" s="78"/>
      <c r="H26" s="78"/>
      <c r="I26" s="78"/>
      <c r="J26" s="284"/>
      <c r="K26" s="284"/>
      <c r="L26" s="284"/>
      <c r="M26" s="284"/>
      <c r="N26" s="284"/>
      <c r="O26" s="78"/>
      <c r="P26" s="78"/>
      <c r="Q26" s="78"/>
      <c r="R26" s="78"/>
      <c r="S26" s="78"/>
      <c r="T26" s="78"/>
      <c r="U26" s="78"/>
      <c r="V26" s="47"/>
      <c r="W26" s="47"/>
      <c r="X26" s="47"/>
      <c r="Y26" s="47"/>
      <c r="Z26" s="47"/>
      <c r="AA26" s="47"/>
      <c r="AB26" s="47"/>
      <c r="AC26" s="47"/>
      <c r="AD26" s="47"/>
      <c r="AE26" s="47"/>
    </row>
    <row r="27" spans="1:31" ht="20.25" customHeight="1" thickTop="1" thickBot="1">
      <c r="A27" s="47"/>
      <c r="B27" s="47"/>
      <c r="C27" s="295" t="s">
        <v>31</v>
      </c>
      <c r="D27" s="296"/>
      <c r="E27" s="296"/>
      <c r="F27" s="296"/>
      <c r="G27" s="297"/>
      <c r="H27" s="301" t="s">
        <v>77</v>
      </c>
      <c r="I27" s="302"/>
      <c r="J27" s="302"/>
      <c r="K27" s="302"/>
      <c r="L27" s="302"/>
      <c r="M27" s="302"/>
      <c r="N27" s="302"/>
      <c r="O27" s="302"/>
      <c r="P27" s="302"/>
      <c r="Q27" s="302"/>
      <c r="R27" s="302"/>
      <c r="S27" s="59"/>
      <c r="T27" s="303"/>
      <c r="U27" s="304"/>
      <c r="V27" s="47" t="s">
        <v>55</v>
      </c>
      <c r="W27" s="47"/>
      <c r="X27" s="47"/>
      <c r="Y27" s="47"/>
      <c r="Z27" s="47"/>
      <c r="AA27" s="79" t="s">
        <v>53</v>
      </c>
      <c r="AB27" s="48" t="s">
        <v>56</v>
      </c>
      <c r="AC27" s="305">
        <f>IF(T27="○",0.4,0)</f>
        <v>0</v>
      </c>
      <c r="AD27" s="305"/>
      <c r="AE27" s="49" t="s">
        <v>15</v>
      </c>
    </row>
    <row r="28" spans="1:31" ht="20.25" customHeight="1" thickTop="1" thickBot="1">
      <c r="A28" s="47"/>
      <c r="B28" s="47"/>
      <c r="C28" s="295"/>
      <c r="D28" s="296"/>
      <c r="E28" s="296"/>
      <c r="F28" s="296"/>
      <c r="G28" s="297"/>
      <c r="H28" s="323" t="s">
        <v>32</v>
      </c>
      <c r="I28" s="324"/>
      <c r="J28" s="324"/>
      <c r="K28" s="324"/>
      <c r="L28" s="324"/>
      <c r="M28" s="324"/>
      <c r="N28" s="324"/>
      <c r="O28" s="324"/>
      <c r="P28" s="324"/>
      <c r="Q28" s="324"/>
      <c r="R28" s="324"/>
      <c r="S28" s="60"/>
      <c r="T28" s="306"/>
      <c r="U28" s="307"/>
      <c r="V28" s="47" t="s">
        <v>57</v>
      </c>
      <c r="W28" s="47"/>
      <c r="X28" s="47"/>
      <c r="Y28" s="47"/>
      <c r="Z28" s="47"/>
      <c r="AA28" s="79" t="s">
        <v>53</v>
      </c>
      <c r="AB28" s="48" t="s">
        <v>58</v>
      </c>
      <c r="AC28" s="305">
        <f>IF(T28="○",0.5,0)</f>
        <v>0</v>
      </c>
      <c r="AD28" s="305"/>
      <c r="AE28" s="49" t="s">
        <v>15</v>
      </c>
    </row>
    <row r="29" spans="1:31" ht="20.25" customHeight="1" thickTop="1" thickBot="1">
      <c r="A29" s="47"/>
      <c r="B29" s="47"/>
      <c r="C29" s="295"/>
      <c r="D29" s="296"/>
      <c r="E29" s="296"/>
      <c r="F29" s="296"/>
      <c r="G29" s="297"/>
      <c r="H29" s="325" t="s">
        <v>74</v>
      </c>
      <c r="I29" s="326"/>
      <c r="J29" s="326"/>
      <c r="K29" s="326"/>
      <c r="L29" s="326"/>
      <c r="M29" s="326"/>
      <c r="N29" s="326"/>
      <c r="O29" s="326"/>
      <c r="P29" s="326"/>
      <c r="Q29" s="326"/>
      <c r="R29" s="326"/>
      <c r="S29" s="61"/>
      <c r="T29" s="312"/>
      <c r="U29" s="313"/>
      <c r="V29" s="47" t="s">
        <v>79</v>
      </c>
      <c r="W29" s="47"/>
      <c r="X29" s="47"/>
      <c r="Y29" s="47"/>
      <c r="Z29" s="47"/>
      <c r="AA29" s="79" t="s">
        <v>40</v>
      </c>
      <c r="AB29" s="48" t="s">
        <v>60</v>
      </c>
      <c r="AC29" s="305">
        <f>IF(T29="○",0.6,0)</f>
        <v>0</v>
      </c>
      <c r="AD29" s="305"/>
      <c r="AE29" s="49" t="s">
        <v>15</v>
      </c>
    </row>
    <row r="30" spans="1:31" ht="25.5" customHeight="1" thickTop="1">
      <c r="A30" s="47"/>
      <c r="B30" s="47"/>
      <c r="C30" s="295"/>
      <c r="D30" s="296"/>
      <c r="E30" s="296"/>
      <c r="F30" s="296"/>
      <c r="G30" s="297"/>
      <c r="H30" s="308" t="s">
        <v>16</v>
      </c>
      <c r="I30" s="309"/>
      <c r="J30" s="309"/>
      <c r="K30" s="309"/>
      <c r="L30" s="309"/>
      <c r="M30" s="309"/>
      <c r="N30" s="309"/>
      <c r="O30" s="309"/>
      <c r="P30" s="309"/>
      <c r="Q30" s="309"/>
      <c r="R30" s="309"/>
      <c r="S30" s="309"/>
      <c r="T30" s="312"/>
      <c r="U30" s="313"/>
      <c r="V30" s="316" t="s">
        <v>59</v>
      </c>
      <c r="W30" s="317"/>
      <c r="X30" s="317"/>
      <c r="Y30" s="47"/>
      <c r="Z30" s="47"/>
      <c r="AA30" s="318" t="s">
        <v>53</v>
      </c>
      <c r="AB30" s="319" t="s">
        <v>104</v>
      </c>
      <c r="AC30" s="321">
        <f>IF(T30="○",-1,0)</f>
        <v>0</v>
      </c>
      <c r="AD30" s="321"/>
      <c r="AE30" s="268" t="s">
        <v>15</v>
      </c>
    </row>
    <row r="31" spans="1:31" ht="24.75" customHeight="1" thickBot="1">
      <c r="A31" s="47"/>
      <c r="B31" s="47"/>
      <c r="C31" s="298"/>
      <c r="D31" s="299"/>
      <c r="E31" s="299"/>
      <c r="F31" s="299"/>
      <c r="G31" s="300"/>
      <c r="H31" s="310"/>
      <c r="I31" s="311"/>
      <c r="J31" s="311"/>
      <c r="K31" s="311"/>
      <c r="L31" s="311"/>
      <c r="M31" s="311"/>
      <c r="N31" s="311"/>
      <c r="O31" s="311"/>
      <c r="P31" s="311"/>
      <c r="Q31" s="311"/>
      <c r="R31" s="311"/>
      <c r="S31" s="311"/>
      <c r="T31" s="314"/>
      <c r="U31" s="315"/>
      <c r="V31" s="316"/>
      <c r="W31" s="317"/>
      <c r="X31" s="317"/>
      <c r="Y31" s="47"/>
      <c r="Z31" s="47"/>
      <c r="AA31" s="318"/>
      <c r="AB31" s="320"/>
      <c r="AC31" s="322"/>
      <c r="AD31" s="322"/>
      <c r="AE31" s="269"/>
    </row>
    <row r="32" spans="1:31" ht="15" thickTop="1" thickBot="1">
      <c r="A32" s="47"/>
      <c r="B32" s="47"/>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row>
    <row r="33" spans="1:32" ht="35.25" customHeight="1" thickTop="1" thickBot="1">
      <c r="A33" s="47"/>
      <c r="B33" s="47"/>
      <c r="C33" s="285" t="s">
        <v>105</v>
      </c>
      <c r="D33" s="286"/>
      <c r="E33" s="286"/>
      <c r="F33" s="286"/>
      <c r="G33" s="286"/>
      <c r="H33" s="286"/>
      <c r="I33" s="286"/>
      <c r="J33" s="286"/>
      <c r="K33" s="286"/>
      <c r="L33" s="286"/>
      <c r="M33" s="286"/>
      <c r="N33" s="286"/>
      <c r="O33" s="286"/>
      <c r="P33" s="286"/>
      <c r="Q33" s="286"/>
      <c r="R33" s="286"/>
      <c r="S33" s="286"/>
      <c r="T33" s="286"/>
      <c r="U33" s="286"/>
      <c r="V33" s="286"/>
      <c r="W33" s="287"/>
      <c r="X33" s="288"/>
      <c r="Y33" s="289"/>
      <c r="Z33" s="289"/>
      <c r="AA33" s="290">
        <f>ROUND(AC14+AC24+AC27+AC28+AC29+AC30,0)</f>
        <v>2</v>
      </c>
      <c r="AB33" s="290"/>
      <c r="AC33" s="290"/>
      <c r="AD33" s="290"/>
      <c r="AE33" s="62" t="s">
        <v>15</v>
      </c>
    </row>
    <row r="34" spans="1:32" ht="35.25" customHeight="1" thickBot="1">
      <c r="A34" s="47"/>
      <c r="B34" s="47"/>
      <c r="C34" s="291" t="s">
        <v>78</v>
      </c>
      <c r="D34" s="292"/>
      <c r="E34" s="292"/>
      <c r="F34" s="292"/>
      <c r="G34" s="292"/>
      <c r="H34" s="292"/>
      <c r="I34" s="292"/>
      <c r="J34" s="292"/>
      <c r="K34" s="292"/>
      <c r="L34" s="292"/>
      <c r="M34" s="292"/>
      <c r="N34" s="292"/>
      <c r="O34" s="292"/>
      <c r="P34" s="292"/>
      <c r="Q34" s="292"/>
      <c r="R34" s="292"/>
      <c r="S34" s="292"/>
      <c r="T34" s="292"/>
      <c r="U34" s="292"/>
      <c r="V34" s="292"/>
      <c r="W34" s="293"/>
      <c r="X34" s="294">
        <f>X36+X38</f>
        <v>0</v>
      </c>
      <c r="Y34" s="294"/>
      <c r="Z34" s="294"/>
      <c r="AA34" s="294"/>
      <c r="AB34" s="294"/>
      <c r="AC34" s="294"/>
      <c r="AD34" s="294"/>
      <c r="AE34" s="63" t="s">
        <v>19</v>
      </c>
    </row>
    <row r="35" spans="1:32" ht="35.25" customHeight="1" thickBot="1">
      <c r="A35" s="47"/>
      <c r="B35" s="47"/>
      <c r="C35" s="291" t="s">
        <v>33</v>
      </c>
      <c r="D35" s="292"/>
      <c r="E35" s="292"/>
      <c r="F35" s="292"/>
      <c r="G35" s="292"/>
      <c r="H35" s="292"/>
      <c r="I35" s="292"/>
      <c r="J35" s="292"/>
      <c r="K35" s="292"/>
      <c r="L35" s="292"/>
      <c r="M35" s="292"/>
      <c r="N35" s="292"/>
      <c r="O35" s="292"/>
      <c r="P35" s="292"/>
      <c r="Q35" s="292"/>
      <c r="R35" s="292"/>
      <c r="S35" s="292"/>
      <c r="T35" s="292"/>
      <c r="U35" s="292"/>
      <c r="V35" s="292"/>
      <c r="W35" s="293"/>
      <c r="X35" s="331"/>
      <c r="Y35" s="331"/>
      <c r="Z35" s="331"/>
      <c r="AA35" s="332">
        <f>IF(ROUND(AA33/3,0)=0,1,ROUND(AA33/3,0))</f>
        <v>1</v>
      </c>
      <c r="AB35" s="332"/>
      <c r="AC35" s="332"/>
      <c r="AD35" s="332"/>
      <c r="AE35" s="63" t="s">
        <v>15</v>
      </c>
    </row>
    <row r="36" spans="1:32" ht="35.25" customHeight="1" thickBot="1">
      <c r="A36" s="47"/>
      <c r="B36" s="47"/>
      <c r="C36" s="291" t="s">
        <v>107</v>
      </c>
      <c r="D36" s="292"/>
      <c r="E36" s="292"/>
      <c r="F36" s="292"/>
      <c r="G36" s="292"/>
      <c r="H36" s="292"/>
      <c r="I36" s="292"/>
      <c r="J36" s="292"/>
      <c r="K36" s="292"/>
      <c r="L36" s="292"/>
      <c r="M36" s="292"/>
      <c r="N36" s="292"/>
      <c r="O36" s="292"/>
      <c r="P36" s="292"/>
      <c r="Q36" s="292"/>
      <c r="R36" s="292"/>
      <c r="S36" s="292"/>
      <c r="T36" s="292"/>
      <c r="U36" s="292"/>
      <c r="V36" s="292"/>
      <c r="W36" s="293"/>
      <c r="X36" s="294">
        <f>ROUNDDOWN(48780*AA35*J17,-3)</f>
        <v>0</v>
      </c>
      <c r="Y36" s="294"/>
      <c r="Z36" s="294"/>
      <c r="AA36" s="294"/>
      <c r="AB36" s="294"/>
      <c r="AC36" s="294"/>
      <c r="AD36" s="294"/>
      <c r="AE36" s="63" t="s">
        <v>19</v>
      </c>
    </row>
    <row r="37" spans="1:32" ht="35.25" customHeight="1" thickBot="1">
      <c r="A37" s="47"/>
      <c r="B37" s="47"/>
      <c r="C37" s="291" t="s">
        <v>34</v>
      </c>
      <c r="D37" s="292"/>
      <c r="E37" s="292"/>
      <c r="F37" s="292"/>
      <c r="G37" s="292"/>
      <c r="H37" s="292"/>
      <c r="I37" s="292"/>
      <c r="J37" s="292"/>
      <c r="K37" s="292"/>
      <c r="L37" s="292"/>
      <c r="M37" s="292"/>
      <c r="N37" s="292"/>
      <c r="O37" s="292"/>
      <c r="P37" s="292"/>
      <c r="Q37" s="292"/>
      <c r="R37" s="292"/>
      <c r="S37" s="292"/>
      <c r="T37" s="292"/>
      <c r="U37" s="292"/>
      <c r="V37" s="292"/>
      <c r="W37" s="293"/>
      <c r="X37" s="331"/>
      <c r="Y37" s="331"/>
      <c r="Z37" s="331"/>
      <c r="AA37" s="333">
        <f>IF(ROUND(AA33/5,0)=0,1,ROUND(AA33/5,0))</f>
        <v>1</v>
      </c>
      <c r="AB37" s="333"/>
      <c r="AC37" s="333"/>
      <c r="AD37" s="333"/>
      <c r="AE37" s="63" t="s">
        <v>15</v>
      </c>
    </row>
    <row r="38" spans="1:32" ht="35.25" customHeight="1" thickBot="1">
      <c r="A38" s="47"/>
      <c r="B38" s="47"/>
      <c r="C38" s="334" t="s">
        <v>108</v>
      </c>
      <c r="D38" s="335"/>
      <c r="E38" s="335"/>
      <c r="F38" s="335"/>
      <c r="G38" s="335"/>
      <c r="H38" s="335"/>
      <c r="I38" s="335"/>
      <c r="J38" s="335"/>
      <c r="K38" s="335"/>
      <c r="L38" s="335"/>
      <c r="M38" s="335"/>
      <c r="N38" s="335"/>
      <c r="O38" s="335"/>
      <c r="P38" s="335"/>
      <c r="Q38" s="335"/>
      <c r="R38" s="335"/>
      <c r="S38" s="335"/>
      <c r="T38" s="335"/>
      <c r="U38" s="335"/>
      <c r="V38" s="335"/>
      <c r="W38" s="336"/>
      <c r="X38" s="337">
        <f>ROUNDDOWN(6100*AA37*J17,-3)</f>
        <v>0</v>
      </c>
      <c r="Y38" s="337"/>
      <c r="Z38" s="337"/>
      <c r="AA38" s="337"/>
      <c r="AB38" s="337"/>
      <c r="AC38" s="337"/>
      <c r="AD38" s="337"/>
      <c r="AE38" s="64" t="s">
        <v>19</v>
      </c>
    </row>
    <row r="39" spans="1:32" ht="14.25" thickTop="1">
      <c r="A39" s="47"/>
      <c r="B39" s="47"/>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row>
    <row r="40" spans="1:32" ht="14.25">
      <c r="A40" s="47"/>
      <c r="B40" s="23" t="s">
        <v>35</v>
      </c>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row>
    <row r="41" spans="1:32" ht="17.25">
      <c r="A41" s="47"/>
      <c r="B41" s="65"/>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row>
    <row r="42" spans="1:32" ht="14.25">
      <c r="A42" s="47"/>
      <c r="B42" s="23"/>
      <c r="C42" s="185" t="s">
        <v>70</v>
      </c>
      <c r="D42" s="186"/>
      <c r="E42" s="186"/>
      <c r="F42" s="186"/>
      <c r="G42" s="186"/>
      <c r="H42" s="186"/>
      <c r="I42" s="186"/>
      <c r="J42" s="186"/>
      <c r="K42" s="186"/>
      <c r="L42" s="186"/>
      <c r="M42" s="186"/>
      <c r="N42" s="186"/>
      <c r="O42" s="186"/>
      <c r="P42" s="186"/>
      <c r="Q42" s="186"/>
      <c r="R42" s="186"/>
      <c r="S42" s="186"/>
      <c r="T42" s="186"/>
      <c r="U42" s="186"/>
      <c r="V42" s="186"/>
      <c r="W42" s="187"/>
      <c r="X42" s="167"/>
      <c r="Y42" s="168"/>
      <c r="Z42" s="168"/>
      <c r="AA42" s="168"/>
      <c r="AB42" s="168"/>
      <c r="AC42" s="168"/>
      <c r="AD42" s="168"/>
      <c r="AE42" s="169"/>
      <c r="AF42" s="45"/>
    </row>
    <row r="43" spans="1:32" ht="14.25">
      <c r="A43" s="47"/>
      <c r="B43" s="23"/>
      <c r="C43" s="188"/>
      <c r="D43" s="189"/>
      <c r="E43" s="189"/>
      <c r="F43" s="189"/>
      <c r="G43" s="189"/>
      <c r="H43" s="189"/>
      <c r="I43" s="189"/>
      <c r="J43" s="189"/>
      <c r="K43" s="189"/>
      <c r="L43" s="189"/>
      <c r="M43" s="189"/>
      <c r="N43" s="189"/>
      <c r="O43" s="189"/>
      <c r="P43" s="189"/>
      <c r="Q43" s="189"/>
      <c r="R43" s="189"/>
      <c r="S43" s="189"/>
      <c r="T43" s="189"/>
      <c r="U43" s="189"/>
      <c r="V43" s="189"/>
      <c r="W43" s="190"/>
      <c r="X43" s="170"/>
      <c r="Y43" s="171"/>
      <c r="Z43" s="171"/>
      <c r="AA43" s="171"/>
      <c r="AB43" s="171"/>
      <c r="AC43" s="171"/>
      <c r="AD43" s="171"/>
      <c r="AE43" s="172"/>
      <c r="AF43" s="45"/>
    </row>
    <row r="44" spans="1:32" ht="14.25">
      <c r="A44" s="47"/>
      <c r="B44" s="23"/>
      <c r="C44" s="185" t="s">
        <v>71</v>
      </c>
      <c r="D44" s="186"/>
      <c r="E44" s="186"/>
      <c r="F44" s="186"/>
      <c r="G44" s="186"/>
      <c r="H44" s="186"/>
      <c r="I44" s="186"/>
      <c r="J44" s="186"/>
      <c r="K44" s="186"/>
      <c r="L44" s="186"/>
      <c r="M44" s="186"/>
      <c r="N44" s="186"/>
      <c r="O44" s="186"/>
      <c r="P44" s="186"/>
      <c r="Q44" s="186"/>
      <c r="R44" s="186"/>
      <c r="S44" s="186"/>
      <c r="T44" s="186"/>
      <c r="U44" s="186"/>
      <c r="V44" s="186"/>
      <c r="W44" s="187"/>
      <c r="X44" s="167"/>
      <c r="Y44" s="168"/>
      <c r="Z44" s="168"/>
      <c r="AA44" s="168"/>
      <c r="AB44" s="168"/>
      <c r="AC44" s="168"/>
      <c r="AD44" s="168"/>
      <c r="AE44" s="169"/>
      <c r="AF44" s="45"/>
    </row>
    <row r="45" spans="1:32" ht="14.25">
      <c r="A45" s="47"/>
      <c r="B45" s="23"/>
      <c r="C45" s="188"/>
      <c r="D45" s="189"/>
      <c r="E45" s="189"/>
      <c r="F45" s="189"/>
      <c r="G45" s="189"/>
      <c r="H45" s="189"/>
      <c r="I45" s="189"/>
      <c r="J45" s="189"/>
      <c r="K45" s="189"/>
      <c r="L45" s="189"/>
      <c r="M45" s="189"/>
      <c r="N45" s="189"/>
      <c r="O45" s="189"/>
      <c r="P45" s="189"/>
      <c r="Q45" s="189"/>
      <c r="R45" s="189"/>
      <c r="S45" s="189"/>
      <c r="T45" s="189"/>
      <c r="U45" s="189"/>
      <c r="V45" s="189"/>
      <c r="W45" s="190"/>
      <c r="X45" s="170"/>
      <c r="Y45" s="171"/>
      <c r="Z45" s="171"/>
      <c r="AA45" s="171"/>
      <c r="AB45" s="171"/>
      <c r="AC45" s="171"/>
      <c r="AD45" s="171"/>
      <c r="AE45" s="172"/>
      <c r="AF45" s="45"/>
    </row>
    <row r="46" spans="1:32" ht="17.25">
      <c r="A46" s="47"/>
      <c r="B46" s="65"/>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5"/>
    </row>
    <row r="47" spans="1:32" ht="25.5" customHeight="1">
      <c r="A47" s="47"/>
      <c r="B47" s="65"/>
      <c r="C47" s="238" t="s">
        <v>29</v>
      </c>
      <c r="D47" s="239"/>
      <c r="E47" s="239"/>
      <c r="F47" s="239"/>
      <c r="G47" s="239"/>
      <c r="H47" s="239"/>
      <c r="I47" s="240"/>
      <c r="J47" s="241"/>
      <c r="K47" s="241"/>
      <c r="L47" s="241"/>
      <c r="M47" s="242" t="s">
        <v>20</v>
      </c>
      <c r="N47" s="243"/>
      <c r="O47" s="76"/>
      <c r="P47" s="76"/>
      <c r="Q47" s="47"/>
      <c r="R47" s="47"/>
      <c r="S47" s="47"/>
      <c r="T47" s="47"/>
      <c r="U47" s="47"/>
      <c r="V47" s="47"/>
      <c r="W47" s="47"/>
      <c r="X47" s="47"/>
      <c r="Y47" s="47"/>
      <c r="Z47" s="47"/>
      <c r="AA47" s="47"/>
      <c r="AB47" s="47"/>
      <c r="AC47" s="47"/>
      <c r="AD47" s="47"/>
      <c r="AE47" s="47"/>
    </row>
    <row r="48" spans="1:32" ht="17.25">
      <c r="A48" s="47"/>
      <c r="B48" s="65"/>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row>
    <row r="49" spans="1:31" ht="14.25" thickBot="1">
      <c r="A49" s="47"/>
      <c r="B49" s="47"/>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row>
    <row r="50" spans="1:31" ht="21.75" customHeight="1">
      <c r="A50" s="47"/>
      <c r="B50" s="47"/>
      <c r="C50" s="327" t="s">
        <v>36</v>
      </c>
      <c r="D50" s="328"/>
      <c r="E50" s="328"/>
      <c r="F50" s="328"/>
      <c r="G50" s="328"/>
      <c r="H50" s="328"/>
      <c r="I50" s="328"/>
      <c r="J50" s="328"/>
      <c r="K50" s="328"/>
      <c r="L50" s="328"/>
      <c r="M50" s="328"/>
      <c r="N50" s="328"/>
      <c r="O50" s="328"/>
      <c r="P50" s="328"/>
      <c r="Q50" s="328"/>
      <c r="R50" s="328"/>
      <c r="S50" s="328"/>
      <c r="T50" s="328"/>
      <c r="U50" s="328"/>
      <c r="V50" s="328"/>
      <c r="W50" s="329"/>
      <c r="X50" s="66"/>
      <c r="Y50" s="66"/>
      <c r="Z50" s="66"/>
      <c r="AA50" s="330"/>
      <c r="AB50" s="330"/>
      <c r="AC50" s="330"/>
      <c r="AD50" s="330"/>
      <c r="AE50" s="67" t="s">
        <v>15</v>
      </c>
    </row>
    <row r="51" spans="1:31" ht="21.75" customHeight="1">
      <c r="A51" s="47"/>
      <c r="B51" s="47"/>
      <c r="C51" s="338" t="s">
        <v>27</v>
      </c>
      <c r="D51" s="339"/>
      <c r="E51" s="339"/>
      <c r="F51" s="339"/>
      <c r="G51" s="339"/>
      <c r="H51" s="339"/>
      <c r="I51" s="339"/>
      <c r="J51" s="339"/>
      <c r="K51" s="339"/>
      <c r="L51" s="339"/>
      <c r="M51" s="339"/>
      <c r="N51" s="339"/>
      <c r="O51" s="339"/>
      <c r="P51" s="339"/>
      <c r="Q51" s="339"/>
      <c r="R51" s="339"/>
      <c r="S51" s="339"/>
      <c r="T51" s="339"/>
      <c r="U51" s="339"/>
      <c r="V51" s="339"/>
      <c r="W51" s="340"/>
      <c r="X51" s="68"/>
      <c r="Y51" s="68"/>
      <c r="Z51" s="68"/>
      <c r="AA51" s="341">
        <f>AA35</f>
        <v>1</v>
      </c>
      <c r="AB51" s="342"/>
      <c r="AC51" s="342"/>
      <c r="AD51" s="342"/>
      <c r="AE51" s="69" t="s">
        <v>15</v>
      </c>
    </row>
    <row r="52" spans="1:31" ht="21.75" customHeight="1">
      <c r="A52" s="47"/>
      <c r="B52" s="47"/>
      <c r="C52" s="343" t="s">
        <v>37</v>
      </c>
      <c r="D52" s="344"/>
      <c r="E52" s="344"/>
      <c r="F52" s="344"/>
      <c r="G52" s="344"/>
      <c r="H52" s="344"/>
      <c r="I52" s="344"/>
      <c r="J52" s="344"/>
      <c r="K52" s="344"/>
      <c r="L52" s="344"/>
      <c r="M52" s="344"/>
      <c r="N52" s="344"/>
      <c r="O52" s="344"/>
      <c r="P52" s="344"/>
      <c r="Q52" s="344"/>
      <c r="R52" s="344"/>
      <c r="S52" s="344"/>
      <c r="T52" s="344"/>
      <c r="U52" s="344"/>
      <c r="V52" s="344"/>
      <c r="W52" s="345"/>
      <c r="X52" s="68"/>
      <c r="Y52" s="68"/>
      <c r="Z52" s="68"/>
      <c r="AA52" s="341">
        <f>IF(AA50-AA51&gt;0,AA50-AA51,0)</f>
        <v>0</v>
      </c>
      <c r="AB52" s="342"/>
      <c r="AC52" s="342"/>
      <c r="AD52" s="342"/>
      <c r="AE52" s="69" t="s">
        <v>15</v>
      </c>
    </row>
    <row r="53" spans="1:31" ht="21.75" customHeight="1" thickBot="1">
      <c r="A53" s="47"/>
      <c r="B53" s="47"/>
      <c r="C53" s="346" t="s">
        <v>39</v>
      </c>
      <c r="D53" s="347"/>
      <c r="E53" s="347"/>
      <c r="F53" s="347"/>
      <c r="G53" s="347"/>
      <c r="H53" s="347"/>
      <c r="I53" s="347"/>
      <c r="J53" s="347"/>
      <c r="K53" s="347"/>
      <c r="L53" s="347"/>
      <c r="M53" s="347"/>
      <c r="N53" s="347"/>
      <c r="O53" s="347"/>
      <c r="P53" s="347"/>
      <c r="Q53" s="347"/>
      <c r="R53" s="347"/>
      <c r="S53" s="347"/>
      <c r="T53" s="347"/>
      <c r="U53" s="347"/>
      <c r="V53" s="347"/>
      <c r="W53" s="348"/>
      <c r="X53" s="349">
        <f>50000*AA52</f>
        <v>0</v>
      </c>
      <c r="Y53" s="349"/>
      <c r="Z53" s="349"/>
      <c r="AA53" s="349"/>
      <c r="AB53" s="349"/>
      <c r="AC53" s="349"/>
      <c r="AD53" s="349"/>
      <c r="AE53" s="70" t="s">
        <v>19</v>
      </c>
    </row>
    <row r="54" spans="1:31" ht="21.75" customHeight="1" thickBot="1">
      <c r="A54" s="47"/>
      <c r="B54" s="47"/>
      <c r="C54" s="346" t="s">
        <v>38</v>
      </c>
      <c r="D54" s="347"/>
      <c r="E54" s="347"/>
      <c r="F54" s="347"/>
      <c r="G54" s="347"/>
      <c r="H54" s="347"/>
      <c r="I54" s="347"/>
      <c r="J54" s="347"/>
      <c r="K54" s="347"/>
      <c r="L54" s="347"/>
      <c r="M54" s="347"/>
      <c r="N54" s="347"/>
      <c r="O54" s="347"/>
      <c r="P54" s="347"/>
      <c r="Q54" s="347"/>
      <c r="R54" s="347"/>
      <c r="S54" s="347"/>
      <c r="T54" s="347"/>
      <c r="U54" s="347"/>
      <c r="V54" s="347"/>
      <c r="W54" s="348"/>
      <c r="X54" s="349">
        <f>50000*AA52*J47</f>
        <v>0</v>
      </c>
      <c r="Y54" s="349"/>
      <c r="Z54" s="349"/>
      <c r="AA54" s="349"/>
      <c r="AB54" s="349"/>
      <c r="AC54" s="349"/>
      <c r="AD54" s="349"/>
      <c r="AE54" s="70" t="s">
        <v>19</v>
      </c>
    </row>
    <row r="55" spans="1:31" s="46" customFormat="1" ht="12" customHeight="1">
      <c r="A55" s="47"/>
      <c r="B55" s="47"/>
      <c r="C55" s="72"/>
      <c r="D55" s="72"/>
      <c r="E55" s="72"/>
      <c r="F55" s="72"/>
      <c r="G55" s="72"/>
      <c r="H55" s="72"/>
      <c r="I55" s="72"/>
      <c r="J55" s="72"/>
      <c r="K55" s="72"/>
      <c r="L55" s="72"/>
      <c r="M55" s="72"/>
      <c r="N55" s="72"/>
      <c r="O55" s="72"/>
      <c r="P55" s="72"/>
      <c r="Q55" s="72"/>
      <c r="R55" s="72"/>
      <c r="S55" s="72"/>
      <c r="T55" s="72"/>
      <c r="U55" s="72"/>
      <c r="V55" s="72"/>
      <c r="W55" s="72"/>
      <c r="X55" s="73"/>
      <c r="Y55" s="73"/>
      <c r="Z55" s="73"/>
      <c r="AA55" s="73"/>
      <c r="AB55" s="73"/>
      <c r="AC55" s="73"/>
      <c r="AD55" s="73"/>
      <c r="AE55" s="74"/>
    </row>
    <row r="56" spans="1:31" ht="14.25">
      <c r="A56" s="47"/>
      <c r="B56" s="47"/>
      <c r="C56" s="75" t="s">
        <v>109</v>
      </c>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row>
    <row r="57" spans="1:31" ht="14.25">
      <c r="A57" s="47"/>
      <c r="B57" s="47"/>
      <c r="C57" s="75" t="s">
        <v>63</v>
      </c>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row>
    <row r="58" spans="1:31" ht="14.25">
      <c r="A58" s="47"/>
      <c r="B58" s="47"/>
      <c r="C58" s="75" t="s">
        <v>64</v>
      </c>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row>
  </sheetData>
  <sheetProtection algorithmName="SHA-512" hashValue="g3EhNrV7IpgBIwb/ILOA6UkbeepSG9qeE4P6OQYplH7gp/7xJTSNdfzpJtQlzDcAzPBcvlV3omyEg6mSJagO1Q==" saltValue="nmla8sl9LlEEPJUDF/HGZg==" spinCount="100000" sheet="1" objects="1" formatCells="0"/>
  <mergeCells count="98">
    <mergeCell ref="C51:W51"/>
    <mergeCell ref="AA51:AD51"/>
    <mergeCell ref="C52:W52"/>
    <mergeCell ref="AA52:AD52"/>
    <mergeCell ref="C54:W54"/>
    <mergeCell ref="X54:AD54"/>
    <mergeCell ref="C53:W53"/>
    <mergeCell ref="X53:AD53"/>
    <mergeCell ref="C50:W50"/>
    <mergeCell ref="AA50:AD50"/>
    <mergeCell ref="C35:W35"/>
    <mergeCell ref="X35:Z35"/>
    <mergeCell ref="AA35:AD35"/>
    <mergeCell ref="C36:W36"/>
    <mergeCell ref="X36:AD36"/>
    <mergeCell ref="C37:W37"/>
    <mergeCell ref="X37:Z37"/>
    <mergeCell ref="AA37:AD37"/>
    <mergeCell ref="C38:W38"/>
    <mergeCell ref="X38:AD38"/>
    <mergeCell ref="C47:I47"/>
    <mergeCell ref="J47:L47"/>
    <mergeCell ref="M47:N47"/>
    <mergeCell ref="C44:W45"/>
    <mergeCell ref="C27:G31"/>
    <mergeCell ref="H27:R27"/>
    <mergeCell ref="T27:U27"/>
    <mergeCell ref="AC27:AD27"/>
    <mergeCell ref="T28:U28"/>
    <mergeCell ref="AC28:AD28"/>
    <mergeCell ref="H30:S31"/>
    <mergeCell ref="T30:U31"/>
    <mergeCell ref="V30:X31"/>
    <mergeCell ref="AA30:AA31"/>
    <mergeCell ref="AB30:AB31"/>
    <mergeCell ref="AC30:AD31"/>
    <mergeCell ref="H28:R28"/>
    <mergeCell ref="H29:R29"/>
    <mergeCell ref="T29:U29"/>
    <mergeCell ref="AC29:AD29"/>
    <mergeCell ref="C33:W33"/>
    <mergeCell ref="X33:Z33"/>
    <mergeCell ref="AA33:AD33"/>
    <mergeCell ref="C34:W34"/>
    <mergeCell ref="X34:AD34"/>
    <mergeCell ref="AE30:AE31"/>
    <mergeCell ref="Q21:Q22"/>
    <mergeCell ref="R21:R22"/>
    <mergeCell ref="S21:T22"/>
    <mergeCell ref="U21:V22"/>
    <mergeCell ref="W21:Y22"/>
    <mergeCell ref="W23:Y23"/>
    <mergeCell ref="P24:Z24"/>
    <mergeCell ref="AC24:AD24"/>
    <mergeCell ref="H25:AE25"/>
    <mergeCell ref="J26:N26"/>
    <mergeCell ref="S19:T19"/>
    <mergeCell ref="U19:V19"/>
    <mergeCell ref="W19:Y19"/>
    <mergeCell ref="H20:L20"/>
    <mergeCell ref="M20:O20"/>
    <mergeCell ref="S20:T20"/>
    <mergeCell ref="U20:V20"/>
    <mergeCell ref="W20:Y20"/>
    <mergeCell ref="C19:G23"/>
    <mergeCell ref="H19:L19"/>
    <mergeCell ref="M19:O19"/>
    <mergeCell ref="H21:L21"/>
    <mergeCell ref="M21:O21"/>
    <mergeCell ref="H22:L22"/>
    <mergeCell ref="M22:O22"/>
    <mergeCell ref="V4:AE4"/>
    <mergeCell ref="R5:U6"/>
    <mergeCell ref="C17:I17"/>
    <mergeCell ref="J17:L17"/>
    <mergeCell ref="M17:N17"/>
    <mergeCell ref="R2:U2"/>
    <mergeCell ref="R3:U3"/>
    <mergeCell ref="V3:AE3"/>
    <mergeCell ref="V2:Y2"/>
    <mergeCell ref="Z2:AC2"/>
    <mergeCell ref="AD2:AE2"/>
    <mergeCell ref="X44:AE45"/>
    <mergeCell ref="V5:AE6"/>
    <mergeCell ref="C12:W12"/>
    <mergeCell ref="X12:AE12"/>
    <mergeCell ref="C42:W43"/>
    <mergeCell ref="X42:AE43"/>
    <mergeCell ref="B2:N7"/>
    <mergeCell ref="A10:AE10"/>
    <mergeCell ref="C14:G14"/>
    <mergeCell ref="H14:L14"/>
    <mergeCell ref="M14:Q14"/>
    <mergeCell ref="R14:W14"/>
    <mergeCell ref="AC14:AD14"/>
    <mergeCell ref="R7:U7"/>
    <mergeCell ref="V7:AE7"/>
    <mergeCell ref="R4:U4"/>
  </mergeCells>
  <phoneticPr fontId="1"/>
  <dataValidations count="5">
    <dataValidation type="list" allowBlank="1" showInputMessage="1" showErrorMessage="1" sqref="T27:T30">
      <formula1>"○,―"</formula1>
    </dataValidation>
    <dataValidation type="whole" operator="greaterThanOrEqual" allowBlank="1" showErrorMessage="1" errorTitle="注意" error="こちらには、整数しか入力できません。" sqref="M19:O22">
      <formula1>0</formula1>
    </dataValidation>
    <dataValidation type="whole" operator="greaterThanOrEqual" allowBlank="1" showInputMessage="1" showErrorMessage="1" errorTitle="注意" error="こちらには、整数しか入力できません。" sqref="H14:L14 J17:L17 J47:L47">
      <formula1>0</formula1>
    </dataValidation>
    <dataValidation type="list" allowBlank="1" showInputMessage="1" showErrorMessage="1" sqref="X12 X42:AE45">
      <formula1>"－,○"</formula1>
    </dataValidation>
    <dataValidation type="list" allowBlank="1" showInputMessage="1" showErrorMessage="1" sqref="V3:AE3">
      <formula1>"小規模保育事業A型,小規模保育事業B型,事業所内保育事業"</formula1>
    </dataValidation>
  </dataValidations>
  <pageMargins left="0.7" right="0.7" top="0.75" bottom="0.75" header="0.3" footer="0.3"/>
  <pageSetup paperSize="9" scale="93" orientation="portrait" r:id="rId1"/>
  <rowBreaks count="1" manualBreakCount="1">
    <brk id="38" max="30"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7"/>
  <sheetViews>
    <sheetView showZeros="0" view="pageBreakPreview" zoomScale="98" zoomScaleNormal="100" zoomScaleSheetLayoutView="98" workbookViewId="0">
      <selection activeCell="AG6" sqref="AG6:AK6"/>
    </sheetView>
  </sheetViews>
  <sheetFormatPr defaultRowHeight="13.5"/>
  <cols>
    <col min="1" max="39" width="2.25" style="1" customWidth="1"/>
    <col min="40" max="16384" width="9" style="1"/>
  </cols>
  <sheetData>
    <row r="1" spans="1:39">
      <c r="A1" s="1" t="s">
        <v>21</v>
      </c>
    </row>
    <row r="2" spans="1:39" ht="13.5" customHeight="1">
      <c r="A2" s="359" t="s">
        <v>110</v>
      </c>
      <c r="B2" s="359"/>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c r="AE2" s="359"/>
      <c r="AF2" s="359"/>
      <c r="AG2" s="359"/>
      <c r="AH2" s="359"/>
      <c r="AI2" s="359"/>
      <c r="AJ2" s="359"/>
      <c r="AK2" s="359"/>
      <c r="AL2" s="359"/>
      <c r="AM2" s="359"/>
    </row>
    <row r="3" spans="1:39" ht="13.5" customHeight="1">
      <c r="A3" s="359"/>
      <c r="B3" s="359"/>
      <c r="C3" s="359"/>
      <c r="D3" s="359"/>
      <c r="E3" s="359"/>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c r="AF3" s="359"/>
      <c r="AG3" s="359"/>
      <c r="AH3" s="359"/>
      <c r="AI3" s="359"/>
      <c r="AJ3" s="359"/>
      <c r="AK3" s="359"/>
      <c r="AL3" s="359"/>
      <c r="AM3" s="359"/>
    </row>
    <row r="4" spans="1:39" ht="13.5" customHeight="1">
      <c r="A4" s="2"/>
      <c r="B4" s="2"/>
      <c r="C4" s="2"/>
      <c r="D4" s="2"/>
      <c r="E4" s="2"/>
      <c r="F4" s="2"/>
      <c r="G4" s="2"/>
      <c r="H4" s="2"/>
      <c r="I4" s="2"/>
      <c r="J4" s="2"/>
      <c r="K4" s="2"/>
      <c r="L4" s="2"/>
      <c r="M4" s="2"/>
      <c r="N4" s="2"/>
      <c r="O4" s="2"/>
      <c r="P4" s="2"/>
      <c r="Q4" s="2"/>
      <c r="R4" s="2"/>
      <c r="AC4" s="360">
        <v>44652</v>
      </c>
      <c r="AD4" s="360"/>
      <c r="AE4" s="360"/>
      <c r="AF4" s="360"/>
      <c r="AG4" s="360"/>
      <c r="AH4" s="360"/>
      <c r="AI4" s="360"/>
      <c r="AJ4" s="360"/>
      <c r="AK4" s="360"/>
      <c r="AL4" s="360"/>
      <c r="AM4" s="360"/>
    </row>
    <row r="5" spans="1:39" ht="13.5" customHeight="1" thickBot="1">
      <c r="A5" s="1" t="s">
        <v>9</v>
      </c>
      <c r="B5" s="2"/>
      <c r="C5" s="2"/>
      <c r="D5" s="2"/>
      <c r="E5" s="2"/>
      <c r="F5" s="2"/>
      <c r="G5" s="2"/>
      <c r="H5" s="2"/>
      <c r="I5" s="2"/>
      <c r="J5" s="2"/>
      <c r="K5" s="2"/>
      <c r="L5" s="2"/>
      <c r="M5" s="2"/>
      <c r="N5" s="2"/>
      <c r="O5" s="2"/>
      <c r="P5" s="2"/>
      <c r="Q5" s="2"/>
      <c r="R5" s="2"/>
    </row>
    <row r="6" spans="1:39">
      <c r="V6" s="361" t="s">
        <v>2</v>
      </c>
      <c r="W6" s="362"/>
      <c r="X6" s="362"/>
      <c r="Y6" s="362"/>
      <c r="Z6" s="362"/>
      <c r="AA6" s="362"/>
      <c r="AB6" s="363"/>
      <c r="AC6" s="364" t="s">
        <v>1</v>
      </c>
      <c r="AD6" s="365"/>
      <c r="AE6" s="365"/>
      <c r="AF6" s="365"/>
      <c r="AG6" s="366">
        <f>'積算表（処遇Ⅱ）'!Z2</f>
        <v>0</v>
      </c>
      <c r="AH6" s="366"/>
      <c r="AI6" s="366"/>
      <c r="AJ6" s="366"/>
      <c r="AK6" s="366"/>
      <c r="AL6" s="365" t="s">
        <v>6</v>
      </c>
      <c r="AM6" s="367"/>
    </row>
    <row r="7" spans="1:39">
      <c r="V7" s="350" t="s">
        <v>0</v>
      </c>
      <c r="W7" s="351"/>
      <c r="X7" s="351"/>
      <c r="Y7" s="351"/>
      <c r="Z7" s="351"/>
      <c r="AA7" s="351"/>
      <c r="AB7" s="352"/>
      <c r="AC7" s="353">
        <f>'積算表（処遇Ⅱ）'!V3</f>
        <v>0</v>
      </c>
      <c r="AD7" s="354"/>
      <c r="AE7" s="354"/>
      <c r="AF7" s="354"/>
      <c r="AG7" s="354"/>
      <c r="AH7" s="354"/>
      <c r="AI7" s="354"/>
      <c r="AJ7" s="354"/>
      <c r="AK7" s="354"/>
      <c r="AL7" s="354"/>
      <c r="AM7" s="355"/>
    </row>
    <row r="8" spans="1:39">
      <c r="V8" s="350" t="s">
        <v>3</v>
      </c>
      <c r="W8" s="351"/>
      <c r="X8" s="351"/>
      <c r="Y8" s="351"/>
      <c r="Z8" s="351"/>
      <c r="AA8" s="351"/>
      <c r="AB8" s="352"/>
      <c r="AC8" s="356">
        <f>'積算表（処遇Ⅱ）'!V4</f>
        <v>0</v>
      </c>
      <c r="AD8" s="357"/>
      <c r="AE8" s="357"/>
      <c r="AF8" s="357"/>
      <c r="AG8" s="357"/>
      <c r="AH8" s="357"/>
      <c r="AI8" s="357"/>
      <c r="AJ8" s="357"/>
      <c r="AK8" s="357"/>
      <c r="AL8" s="357"/>
      <c r="AM8" s="358"/>
    </row>
    <row r="9" spans="1:39">
      <c r="V9" s="368" t="s">
        <v>4</v>
      </c>
      <c r="W9" s="369"/>
      <c r="X9" s="369"/>
      <c r="Y9" s="369"/>
      <c r="Z9" s="369"/>
      <c r="AA9" s="369"/>
      <c r="AB9" s="370"/>
      <c r="AC9" s="374">
        <f>'積算表（処遇Ⅱ）'!V5</f>
        <v>0</v>
      </c>
      <c r="AD9" s="375"/>
      <c r="AE9" s="375"/>
      <c r="AF9" s="375"/>
      <c r="AG9" s="375"/>
      <c r="AH9" s="375"/>
      <c r="AI9" s="375"/>
      <c r="AJ9" s="375"/>
      <c r="AK9" s="375"/>
      <c r="AL9" s="375"/>
      <c r="AM9" s="376"/>
    </row>
    <row r="10" spans="1:39">
      <c r="V10" s="371"/>
      <c r="W10" s="372"/>
      <c r="X10" s="372"/>
      <c r="Y10" s="372"/>
      <c r="Z10" s="372"/>
      <c r="AA10" s="372"/>
      <c r="AB10" s="373"/>
      <c r="AC10" s="377"/>
      <c r="AD10" s="378"/>
      <c r="AE10" s="378"/>
      <c r="AF10" s="378"/>
      <c r="AG10" s="378"/>
      <c r="AH10" s="378"/>
      <c r="AI10" s="378"/>
      <c r="AJ10" s="378"/>
      <c r="AK10" s="378"/>
      <c r="AL10" s="378"/>
      <c r="AM10" s="379"/>
    </row>
    <row r="11" spans="1:39" ht="14.25" thickBot="1">
      <c r="V11" s="390" t="s">
        <v>5</v>
      </c>
      <c r="W11" s="391"/>
      <c r="X11" s="391"/>
      <c r="Y11" s="391"/>
      <c r="Z11" s="391"/>
      <c r="AA11" s="391"/>
      <c r="AB11" s="392"/>
      <c r="AC11" s="393">
        <f>'積算表（処遇Ⅱ）'!V7</f>
        <v>0</v>
      </c>
      <c r="AD11" s="394"/>
      <c r="AE11" s="394"/>
      <c r="AF11" s="394"/>
      <c r="AG11" s="394"/>
      <c r="AH11" s="394"/>
      <c r="AI11" s="394"/>
      <c r="AJ11" s="394"/>
      <c r="AK11" s="394"/>
      <c r="AL11" s="394"/>
      <c r="AM11" s="395"/>
    </row>
    <row r="13" spans="1:39">
      <c r="A13" s="1" t="s">
        <v>10</v>
      </c>
    </row>
    <row r="15" spans="1:39">
      <c r="A15" s="1" t="s">
        <v>24</v>
      </c>
    </row>
    <row r="16" spans="1:39" ht="14.25" thickBot="1">
      <c r="A16" s="7" t="s">
        <v>65</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5"/>
    </row>
    <row r="17" spans="1:39">
      <c r="A17" s="6"/>
      <c r="B17" s="380" t="s">
        <v>12</v>
      </c>
      <c r="C17" s="381"/>
      <c r="D17" s="381"/>
      <c r="E17" s="381"/>
      <c r="F17" s="381"/>
      <c r="G17" s="381"/>
      <c r="H17" s="381"/>
      <c r="I17" s="381"/>
      <c r="J17" s="381"/>
      <c r="K17" s="381"/>
      <c r="L17" s="381"/>
      <c r="M17" s="381"/>
      <c r="N17" s="381"/>
      <c r="O17" s="381"/>
      <c r="P17" s="381"/>
      <c r="Q17" s="381"/>
      <c r="R17" s="381"/>
      <c r="S17" s="381"/>
      <c r="T17" s="381"/>
      <c r="U17" s="381"/>
      <c r="V17" s="381"/>
      <c r="W17" s="381"/>
      <c r="X17" s="381"/>
      <c r="Y17" s="381"/>
      <c r="Z17" s="381"/>
      <c r="AA17" s="381"/>
      <c r="AB17" s="381"/>
      <c r="AC17" s="381"/>
      <c r="AD17" s="381"/>
      <c r="AE17" s="381"/>
      <c r="AF17" s="381"/>
      <c r="AG17" s="384" t="str">
        <f>IF('積算表（処遇Ⅱ）'!X12="○","該当","非該当")</f>
        <v>非該当</v>
      </c>
      <c r="AH17" s="385"/>
      <c r="AI17" s="385"/>
      <c r="AJ17" s="385"/>
      <c r="AK17" s="385"/>
      <c r="AL17" s="385"/>
      <c r="AM17" s="386"/>
    </row>
    <row r="18" spans="1:39" ht="14.25" thickBot="1">
      <c r="A18" s="8"/>
      <c r="B18" s="382"/>
      <c r="C18" s="383"/>
      <c r="D18" s="383"/>
      <c r="E18" s="383"/>
      <c r="F18" s="383"/>
      <c r="G18" s="383"/>
      <c r="H18" s="383"/>
      <c r="I18" s="383"/>
      <c r="J18" s="383"/>
      <c r="K18" s="383"/>
      <c r="L18" s="383"/>
      <c r="M18" s="383"/>
      <c r="N18" s="383"/>
      <c r="O18" s="383"/>
      <c r="P18" s="383"/>
      <c r="Q18" s="383"/>
      <c r="R18" s="383"/>
      <c r="S18" s="383"/>
      <c r="T18" s="383"/>
      <c r="U18" s="383"/>
      <c r="V18" s="383"/>
      <c r="W18" s="383"/>
      <c r="X18" s="383"/>
      <c r="Y18" s="383"/>
      <c r="Z18" s="383"/>
      <c r="AA18" s="383"/>
      <c r="AB18" s="383"/>
      <c r="AC18" s="383"/>
      <c r="AD18" s="383"/>
      <c r="AE18" s="383"/>
      <c r="AF18" s="383"/>
      <c r="AG18" s="387"/>
      <c r="AH18" s="388"/>
      <c r="AI18" s="388"/>
      <c r="AJ18" s="388"/>
      <c r="AK18" s="388"/>
      <c r="AL18" s="388"/>
      <c r="AM18" s="389"/>
    </row>
    <row r="20" spans="1:39" ht="14.25" thickBot="1">
      <c r="A20" s="1" t="s">
        <v>13</v>
      </c>
    </row>
    <row r="21" spans="1:39" ht="23.25" customHeight="1" thickBot="1">
      <c r="A21" s="43" t="s">
        <v>14</v>
      </c>
      <c r="B21" s="26" t="s">
        <v>17</v>
      </c>
      <c r="C21" s="27"/>
      <c r="D21" s="27"/>
      <c r="E21" s="27"/>
      <c r="F21" s="27"/>
      <c r="G21" s="27"/>
      <c r="H21" s="26"/>
      <c r="I21" s="28"/>
      <c r="J21" s="29"/>
      <c r="K21" s="29"/>
      <c r="L21" s="29"/>
      <c r="M21" s="29"/>
      <c r="N21" s="29"/>
      <c r="O21" s="29"/>
      <c r="P21" s="29"/>
      <c r="Q21" s="29"/>
      <c r="R21" s="29"/>
      <c r="S21" s="29"/>
      <c r="T21" s="29"/>
      <c r="U21" s="29"/>
      <c r="V21" s="29"/>
      <c r="W21" s="29"/>
      <c r="X21" s="29"/>
      <c r="Y21" s="29"/>
      <c r="Z21" s="400"/>
      <c r="AA21" s="401"/>
      <c r="AB21" s="401"/>
      <c r="AC21" s="401"/>
      <c r="AD21" s="401"/>
      <c r="AE21" s="401"/>
      <c r="AF21" s="402"/>
      <c r="AG21" s="396" t="str">
        <f>IF(AG17="該当",'積算表（処遇Ⅱ）'!AA33,"―")</f>
        <v>―</v>
      </c>
      <c r="AH21" s="397"/>
      <c r="AI21" s="397"/>
      <c r="AJ21" s="397"/>
      <c r="AK21" s="397"/>
      <c r="AL21" s="397"/>
      <c r="AM21" s="398"/>
    </row>
    <row r="22" spans="1:39" ht="23.25" customHeight="1">
      <c r="A22" s="408" t="s">
        <v>72</v>
      </c>
      <c r="B22" s="406" t="s">
        <v>18</v>
      </c>
      <c r="C22" s="406"/>
      <c r="D22" s="406"/>
      <c r="E22" s="406"/>
      <c r="F22" s="406"/>
      <c r="G22" s="406"/>
      <c r="H22" s="30" t="s">
        <v>75</v>
      </c>
      <c r="I22" s="31"/>
      <c r="J22" s="32"/>
      <c r="K22" s="32"/>
      <c r="L22" s="32"/>
      <c r="M22" s="32"/>
      <c r="N22" s="32"/>
      <c r="O22" s="32"/>
      <c r="P22" s="32"/>
      <c r="Q22" s="32"/>
      <c r="R22" s="32"/>
      <c r="S22" s="32"/>
      <c r="T22" s="32"/>
      <c r="U22" s="32"/>
      <c r="V22" s="32"/>
      <c r="W22" s="32"/>
      <c r="X22" s="32"/>
      <c r="Y22" s="32"/>
      <c r="Z22" s="33"/>
      <c r="AA22" s="34"/>
      <c r="AB22" s="34"/>
      <c r="AC22" s="34"/>
      <c r="AD22" s="34"/>
      <c r="AE22" s="34"/>
      <c r="AF22" s="35"/>
      <c r="AG22" s="403" t="str">
        <f>IF(AG17="該当",'積算表（処遇Ⅱ）'!AA35,"―")</f>
        <v>―</v>
      </c>
      <c r="AH22" s="404"/>
      <c r="AI22" s="404"/>
      <c r="AJ22" s="404"/>
      <c r="AK22" s="404"/>
      <c r="AL22" s="404"/>
      <c r="AM22" s="405"/>
    </row>
    <row r="23" spans="1:39" ht="23.25" customHeight="1" thickBot="1">
      <c r="A23" s="409"/>
      <c r="B23" s="407"/>
      <c r="C23" s="407"/>
      <c r="D23" s="407"/>
      <c r="E23" s="407"/>
      <c r="F23" s="407"/>
      <c r="G23" s="407"/>
      <c r="H23" s="36" t="s">
        <v>76</v>
      </c>
      <c r="I23" s="37"/>
      <c r="J23" s="38"/>
      <c r="K23" s="38"/>
      <c r="L23" s="38"/>
      <c r="M23" s="38"/>
      <c r="N23" s="38"/>
      <c r="O23" s="38"/>
      <c r="P23" s="38"/>
      <c r="Q23" s="38"/>
      <c r="R23" s="38"/>
      <c r="S23" s="38"/>
      <c r="T23" s="38"/>
      <c r="U23" s="38"/>
      <c r="V23" s="38"/>
      <c r="W23" s="38"/>
      <c r="X23" s="38"/>
      <c r="Y23" s="38"/>
      <c r="Z23" s="39"/>
      <c r="AA23" s="40"/>
      <c r="AB23" s="40"/>
      <c r="AC23" s="40"/>
      <c r="AD23" s="40"/>
      <c r="AE23" s="40"/>
      <c r="AF23" s="41"/>
      <c r="AG23" s="410" t="str">
        <f>IF(AG17="該当",'積算表（処遇Ⅱ）'!AA37,"―")</f>
        <v>―</v>
      </c>
      <c r="AH23" s="411"/>
      <c r="AI23" s="411"/>
      <c r="AJ23" s="411"/>
      <c r="AK23" s="411"/>
      <c r="AL23" s="411"/>
      <c r="AM23" s="412"/>
    </row>
    <row r="24" spans="1:39">
      <c r="H24" s="10"/>
      <c r="I24" s="10"/>
    </row>
    <row r="25" spans="1:39">
      <c r="A25" s="1" t="s">
        <v>25</v>
      </c>
      <c r="H25" s="10"/>
      <c r="I25" s="10"/>
    </row>
    <row r="26" spans="1:39" ht="14.25" thickBot="1">
      <c r="A26" s="7" t="s">
        <v>65</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5"/>
    </row>
    <row r="27" spans="1:39">
      <c r="A27" s="6"/>
      <c r="B27" s="380" t="s">
        <v>26</v>
      </c>
      <c r="C27" s="381"/>
      <c r="D27" s="381"/>
      <c r="E27" s="381"/>
      <c r="F27" s="381"/>
      <c r="G27" s="381"/>
      <c r="H27" s="381"/>
      <c r="I27" s="381"/>
      <c r="J27" s="381"/>
      <c r="K27" s="381"/>
      <c r="L27" s="381"/>
      <c r="M27" s="381"/>
      <c r="N27" s="381"/>
      <c r="O27" s="381"/>
      <c r="P27" s="381"/>
      <c r="Q27" s="381"/>
      <c r="R27" s="381"/>
      <c r="S27" s="381"/>
      <c r="T27" s="381"/>
      <c r="U27" s="381"/>
      <c r="V27" s="381"/>
      <c r="W27" s="381"/>
      <c r="X27" s="381"/>
      <c r="Y27" s="381"/>
      <c r="Z27" s="381"/>
      <c r="AA27" s="381"/>
      <c r="AB27" s="381"/>
      <c r="AC27" s="381"/>
      <c r="AD27" s="381"/>
      <c r="AE27" s="381"/>
      <c r="AF27" s="381"/>
      <c r="AG27" s="384" t="str">
        <f>IF('積算表（処遇Ⅱ）'!X42="○","該当","非該当")</f>
        <v>非該当</v>
      </c>
      <c r="AH27" s="385"/>
      <c r="AI27" s="385"/>
      <c r="AJ27" s="385"/>
      <c r="AK27" s="385"/>
      <c r="AL27" s="385"/>
      <c r="AM27" s="386"/>
    </row>
    <row r="28" spans="1:39" ht="14.25" thickBot="1">
      <c r="A28" s="20"/>
      <c r="B28" s="382"/>
      <c r="C28" s="383"/>
      <c r="D28" s="383"/>
      <c r="E28" s="383"/>
      <c r="F28" s="383"/>
      <c r="G28" s="383"/>
      <c r="H28" s="383"/>
      <c r="I28" s="383"/>
      <c r="J28" s="383"/>
      <c r="K28" s="383"/>
      <c r="L28" s="383"/>
      <c r="M28" s="383"/>
      <c r="N28" s="383"/>
      <c r="O28" s="383"/>
      <c r="P28" s="383"/>
      <c r="Q28" s="383"/>
      <c r="R28" s="383"/>
      <c r="S28" s="383"/>
      <c r="T28" s="383"/>
      <c r="U28" s="383"/>
      <c r="V28" s="383"/>
      <c r="W28" s="383"/>
      <c r="X28" s="383"/>
      <c r="Y28" s="383"/>
      <c r="Z28" s="383"/>
      <c r="AA28" s="383"/>
      <c r="AB28" s="383"/>
      <c r="AC28" s="383"/>
      <c r="AD28" s="383"/>
      <c r="AE28" s="383"/>
      <c r="AF28" s="383"/>
      <c r="AG28" s="387"/>
      <c r="AH28" s="388"/>
      <c r="AI28" s="388"/>
      <c r="AJ28" s="388"/>
      <c r="AK28" s="388"/>
      <c r="AL28" s="388"/>
      <c r="AM28" s="389"/>
    </row>
    <row r="29" spans="1:39">
      <c r="A29" s="20"/>
      <c r="B29" s="380" t="s">
        <v>61</v>
      </c>
      <c r="C29" s="381"/>
      <c r="D29" s="381"/>
      <c r="E29" s="381"/>
      <c r="F29" s="381"/>
      <c r="G29" s="381"/>
      <c r="H29" s="381"/>
      <c r="I29" s="381"/>
      <c r="J29" s="381"/>
      <c r="K29" s="381"/>
      <c r="L29" s="381"/>
      <c r="M29" s="381"/>
      <c r="N29" s="381"/>
      <c r="O29" s="381"/>
      <c r="P29" s="381"/>
      <c r="Q29" s="381"/>
      <c r="R29" s="381"/>
      <c r="S29" s="381"/>
      <c r="T29" s="381"/>
      <c r="U29" s="381"/>
      <c r="V29" s="381"/>
      <c r="W29" s="381"/>
      <c r="X29" s="381"/>
      <c r="Y29" s="381"/>
      <c r="Z29" s="381"/>
      <c r="AA29" s="381"/>
      <c r="AB29" s="381"/>
      <c r="AC29" s="381"/>
      <c r="AD29" s="381"/>
      <c r="AE29" s="381"/>
      <c r="AF29" s="413"/>
      <c r="AG29" s="384" t="str">
        <f>IF('積算表（処遇Ⅱ）'!X44="○","該当","非該当")</f>
        <v>非該当</v>
      </c>
      <c r="AH29" s="385"/>
      <c r="AI29" s="385"/>
      <c r="AJ29" s="385"/>
      <c r="AK29" s="385"/>
      <c r="AL29" s="385"/>
      <c r="AM29" s="386"/>
    </row>
    <row r="30" spans="1:39" ht="14.25" customHeight="1" thickBot="1">
      <c r="A30" s="21"/>
      <c r="B30" s="382"/>
      <c r="C30" s="383"/>
      <c r="D30" s="383"/>
      <c r="E30" s="383"/>
      <c r="F30" s="383"/>
      <c r="G30" s="383"/>
      <c r="H30" s="383"/>
      <c r="I30" s="383"/>
      <c r="J30" s="383"/>
      <c r="K30" s="383"/>
      <c r="L30" s="383"/>
      <c r="M30" s="383"/>
      <c r="N30" s="383"/>
      <c r="O30" s="383"/>
      <c r="P30" s="383"/>
      <c r="Q30" s="383"/>
      <c r="R30" s="383"/>
      <c r="S30" s="383"/>
      <c r="T30" s="383"/>
      <c r="U30" s="383"/>
      <c r="V30" s="383"/>
      <c r="W30" s="383"/>
      <c r="X30" s="383"/>
      <c r="Y30" s="383"/>
      <c r="Z30" s="383"/>
      <c r="AA30" s="383"/>
      <c r="AB30" s="383"/>
      <c r="AC30" s="383"/>
      <c r="AD30" s="383"/>
      <c r="AE30" s="383"/>
      <c r="AF30" s="414"/>
      <c r="AG30" s="387"/>
      <c r="AH30" s="388"/>
      <c r="AI30" s="388"/>
      <c r="AJ30" s="388"/>
      <c r="AK30" s="388"/>
      <c r="AL30" s="388"/>
      <c r="AM30" s="389"/>
    </row>
    <row r="31" spans="1:39">
      <c r="A31" s="3"/>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6"/>
      <c r="AH31" s="16"/>
      <c r="AI31" s="16"/>
      <c r="AJ31" s="16"/>
      <c r="AK31" s="16"/>
      <c r="AL31" s="16"/>
      <c r="AM31" s="16"/>
    </row>
    <row r="32" spans="1:39" ht="14.25" thickBot="1">
      <c r="A32" s="42" t="s">
        <v>13</v>
      </c>
    </row>
    <row r="33" spans="1:39" ht="23.25" customHeight="1" thickBot="1">
      <c r="A33" s="17" t="s">
        <v>73</v>
      </c>
      <c r="B33" s="18"/>
      <c r="C33" s="9"/>
      <c r="D33" s="9"/>
      <c r="E33" s="9"/>
      <c r="F33" s="9"/>
      <c r="G33" s="9"/>
      <c r="H33" s="18"/>
      <c r="I33" s="13"/>
      <c r="J33" s="12"/>
      <c r="K33" s="12"/>
      <c r="L33" s="12"/>
      <c r="M33" s="12"/>
      <c r="N33" s="12"/>
      <c r="O33" s="12"/>
      <c r="P33" s="12"/>
      <c r="Q33" s="12"/>
      <c r="R33" s="12"/>
      <c r="S33" s="12"/>
      <c r="T33" s="12"/>
      <c r="U33" s="12"/>
      <c r="V33" s="12"/>
      <c r="W33" s="12"/>
      <c r="X33" s="12"/>
      <c r="Y33" s="12"/>
      <c r="Z33" s="14"/>
      <c r="AA33" s="11"/>
      <c r="AB33" s="11"/>
      <c r="AC33" s="11"/>
      <c r="AD33" s="11"/>
      <c r="AE33" s="11"/>
      <c r="AF33" s="15"/>
      <c r="AG33" s="396" t="str">
        <f>IF(AND(AG27="該当",AG29="該当"),'積算表（処遇Ⅱ）'!AA52,"―")</f>
        <v>―</v>
      </c>
      <c r="AH33" s="397"/>
      <c r="AI33" s="397"/>
      <c r="AJ33" s="397"/>
      <c r="AK33" s="397"/>
      <c r="AL33" s="397"/>
      <c r="AM33" s="398"/>
    </row>
    <row r="35" spans="1:39" ht="13.5" customHeight="1">
      <c r="A35" s="399" t="s">
        <v>111</v>
      </c>
      <c r="B35" s="399"/>
      <c r="C35" s="399"/>
      <c r="D35" s="399"/>
      <c r="E35" s="399"/>
      <c r="F35" s="399"/>
      <c r="G35" s="399"/>
      <c r="H35" s="399"/>
      <c r="I35" s="399"/>
      <c r="J35" s="399"/>
      <c r="K35" s="399"/>
      <c r="L35" s="399"/>
      <c r="M35" s="399"/>
      <c r="N35" s="399"/>
      <c r="O35" s="399"/>
      <c r="P35" s="399"/>
      <c r="Q35" s="399"/>
      <c r="R35" s="399"/>
      <c r="S35" s="399"/>
      <c r="T35" s="399"/>
      <c r="U35" s="399"/>
      <c r="V35" s="399"/>
      <c r="W35" s="399"/>
      <c r="X35" s="399"/>
      <c r="Y35" s="399"/>
      <c r="Z35" s="399"/>
      <c r="AA35" s="399"/>
      <c r="AB35" s="399"/>
      <c r="AC35" s="399"/>
      <c r="AD35" s="399"/>
      <c r="AE35" s="399"/>
      <c r="AF35" s="399"/>
      <c r="AG35" s="399"/>
      <c r="AH35" s="399"/>
      <c r="AI35" s="399"/>
      <c r="AJ35" s="399"/>
      <c r="AK35" s="399"/>
      <c r="AL35" s="399"/>
      <c r="AM35" s="399"/>
    </row>
    <row r="36" spans="1:39">
      <c r="A36" s="399"/>
      <c r="B36" s="399"/>
      <c r="C36" s="399"/>
      <c r="D36" s="399"/>
      <c r="E36" s="399"/>
      <c r="F36" s="399"/>
      <c r="G36" s="399"/>
      <c r="H36" s="399"/>
      <c r="I36" s="399"/>
      <c r="J36" s="399"/>
      <c r="K36" s="399"/>
      <c r="L36" s="399"/>
      <c r="M36" s="399"/>
      <c r="N36" s="399"/>
      <c r="O36" s="399"/>
      <c r="P36" s="399"/>
      <c r="Q36" s="399"/>
      <c r="R36" s="399"/>
      <c r="S36" s="399"/>
      <c r="T36" s="399"/>
      <c r="U36" s="399"/>
      <c r="V36" s="399"/>
      <c r="W36" s="399"/>
      <c r="X36" s="399"/>
      <c r="Y36" s="399"/>
      <c r="Z36" s="399"/>
      <c r="AA36" s="399"/>
      <c r="AB36" s="399"/>
      <c r="AC36" s="399"/>
      <c r="AD36" s="399"/>
      <c r="AE36" s="399"/>
      <c r="AF36" s="399"/>
      <c r="AG36" s="399"/>
      <c r="AH36" s="399"/>
      <c r="AI36" s="399"/>
      <c r="AJ36" s="399"/>
      <c r="AK36" s="399"/>
      <c r="AL36" s="399"/>
      <c r="AM36" s="399"/>
    </row>
    <row r="37" spans="1:39">
      <c r="A37" s="399"/>
      <c r="B37" s="399"/>
      <c r="C37" s="399"/>
      <c r="D37" s="399"/>
      <c r="E37" s="399"/>
      <c r="F37" s="399"/>
      <c r="G37" s="399"/>
      <c r="H37" s="399"/>
      <c r="I37" s="399"/>
      <c r="J37" s="399"/>
      <c r="K37" s="399"/>
      <c r="L37" s="399"/>
      <c r="M37" s="399"/>
      <c r="N37" s="399"/>
      <c r="O37" s="399"/>
      <c r="P37" s="399"/>
      <c r="Q37" s="399"/>
      <c r="R37" s="399"/>
      <c r="S37" s="399"/>
      <c r="T37" s="399"/>
      <c r="U37" s="399"/>
      <c r="V37" s="399"/>
      <c r="W37" s="399"/>
      <c r="X37" s="399"/>
      <c r="Y37" s="399"/>
      <c r="Z37" s="399"/>
      <c r="AA37" s="399"/>
      <c r="AB37" s="399"/>
      <c r="AC37" s="399"/>
      <c r="AD37" s="399"/>
      <c r="AE37" s="399"/>
      <c r="AF37" s="399"/>
      <c r="AG37" s="399"/>
      <c r="AH37" s="399"/>
      <c r="AI37" s="399"/>
      <c r="AJ37" s="399"/>
      <c r="AK37" s="399"/>
      <c r="AL37" s="399"/>
      <c r="AM37" s="399"/>
    </row>
  </sheetData>
  <sheetProtection algorithmName="SHA-512" hashValue="pBqdRmNFa86OOHkB1v2h65mAPOSyzL+RAiRFdIn0bFvmJ7q2BGKfVHtMaEoc3oWyAP5t52J1tUcKX++nFFQpYQ==" saltValue="F6dux/mIzcgeJasJNtnLgg==" spinCount="100000" sheet="1" formatCells="0"/>
  <mergeCells count="28">
    <mergeCell ref="AG33:AM33"/>
    <mergeCell ref="A35:AM37"/>
    <mergeCell ref="B27:AF28"/>
    <mergeCell ref="AG27:AM28"/>
    <mergeCell ref="Z21:AF21"/>
    <mergeCell ref="AG21:AM21"/>
    <mergeCell ref="AG22:AM22"/>
    <mergeCell ref="B22:G23"/>
    <mergeCell ref="A22:A23"/>
    <mergeCell ref="AG23:AM23"/>
    <mergeCell ref="B29:AF30"/>
    <mergeCell ref="AG29:AM30"/>
    <mergeCell ref="V9:AB10"/>
    <mergeCell ref="AC9:AM10"/>
    <mergeCell ref="B17:AF18"/>
    <mergeCell ref="AG17:AM18"/>
    <mergeCell ref="V11:AB11"/>
    <mergeCell ref="AC11:AM11"/>
    <mergeCell ref="V7:AB7"/>
    <mergeCell ref="AC7:AM7"/>
    <mergeCell ref="V8:AB8"/>
    <mergeCell ref="AC8:AM8"/>
    <mergeCell ref="A2:AM3"/>
    <mergeCell ref="AC4:AM4"/>
    <mergeCell ref="V6:AB6"/>
    <mergeCell ref="AC6:AF6"/>
    <mergeCell ref="AG6:AK6"/>
    <mergeCell ref="AL6:AM6"/>
  </mergeCells>
  <phoneticPr fontId="1"/>
  <dataValidations count="1">
    <dataValidation type="list" allowBlank="1" showInputMessage="1" showErrorMessage="1" sqref="AG31:AM31">
      <formula1>"該当,非該当"</formula1>
    </dataValidation>
  </dataValidations>
  <pageMargins left="0.7" right="0.7" top="0.75"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90"/>
  <sheetViews>
    <sheetView view="pageBreakPreview" zoomScale="98" zoomScaleNormal="100" zoomScaleSheetLayoutView="98" workbookViewId="0">
      <selection activeCell="M5" sqref="M5:Q5"/>
    </sheetView>
  </sheetViews>
  <sheetFormatPr defaultColWidth="9" defaultRowHeight="13.5"/>
  <cols>
    <col min="1" max="1" width="2" style="89" customWidth="1"/>
    <col min="2" max="2" width="1.5" style="89" customWidth="1"/>
    <col min="3" max="3" width="14.125" style="89" customWidth="1"/>
    <col min="4" max="4" width="8" style="89" customWidth="1"/>
    <col min="5" max="16" width="7" style="89" customWidth="1"/>
    <col min="17" max="17" width="9.125" style="89" customWidth="1"/>
    <col min="18" max="16384" width="9" style="89"/>
  </cols>
  <sheetData>
    <row r="1" spans="1:17" ht="14.25">
      <c r="A1" s="87"/>
      <c r="B1" s="88"/>
      <c r="C1" s="87"/>
      <c r="D1" s="87"/>
      <c r="E1" s="87"/>
      <c r="F1" s="87"/>
      <c r="G1" s="87"/>
      <c r="H1" s="87"/>
      <c r="I1" s="87"/>
      <c r="J1" s="87"/>
      <c r="K1" s="87"/>
      <c r="L1" s="87"/>
      <c r="M1" s="87"/>
      <c r="N1" s="87"/>
      <c r="O1" s="87"/>
      <c r="P1" s="87"/>
      <c r="Q1" s="87"/>
    </row>
    <row r="2" spans="1:17" ht="18.75" customHeight="1">
      <c r="A2" s="445" t="s">
        <v>80</v>
      </c>
      <c r="B2" s="445"/>
      <c r="C2" s="445"/>
      <c r="D2" s="445"/>
      <c r="E2" s="445"/>
      <c r="F2" s="445"/>
      <c r="G2" s="445"/>
      <c r="H2" s="445"/>
      <c r="I2" s="445"/>
      <c r="J2" s="445"/>
      <c r="K2" s="445"/>
      <c r="L2" s="445"/>
      <c r="M2" s="445"/>
      <c r="N2" s="445"/>
      <c r="O2" s="445"/>
      <c r="P2" s="445"/>
      <c r="Q2" s="445"/>
    </row>
    <row r="3" spans="1:17" ht="17.25" customHeight="1">
      <c r="A3" s="445"/>
      <c r="B3" s="445"/>
      <c r="C3" s="445"/>
      <c r="D3" s="445"/>
      <c r="E3" s="445"/>
      <c r="F3" s="445"/>
      <c r="G3" s="445"/>
      <c r="H3" s="445"/>
      <c r="I3" s="445"/>
      <c r="J3" s="445"/>
      <c r="K3" s="445"/>
      <c r="L3" s="445"/>
      <c r="M3" s="445"/>
      <c r="N3" s="445"/>
      <c r="O3" s="445"/>
      <c r="P3" s="445"/>
      <c r="Q3" s="445"/>
    </row>
    <row r="4" spans="1:17" ht="18" customHeight="1" thickBot="1">
      <c r="A4" s="87"/>
      <c r="B4" s="90"/>
      <c r="C4" s="90"/>
      <c r="D4" s="87"/>
      <c r="E4" s="87"/>
      <c r="F4" s="87"/>
      <c r="G4" s="87"/>
      <c r="H4" s="87"/>
      <c r="I4" s="87"/>
      <c r="J4" s="87"/>
      <c r="K4" s="87"/>
      <c r="L4" s="87"/>
      <c r="M4" s="87"/>
      <c r="N4" s="87"/>
      <c r="O4" s="87"/>
      <c r="P4" s="87"/>
      <c r="Q4" s="87"/>
    </row>
    <row r="5" spans="1:17" ht="18" customHeight="1" thickBot="1">
      <c r="A5" s="87"/>
      <c r="B5" s="90"/>
      <c r="C5" s="90"/>
      <c r="D5" s="87"/>
      <c r="E5" s="87"/>
      <c r="F5" s="87"/>
      <c r="G5" s="87"/>
      <c r="H5" s="446" t="s">
        <v>81</v>
      </c>
      <c r="I5" s="447"/>
      <c r="J5" s="447"/>
      <c r="K5" s="447"/>
      <c r="L5" s="448"/>
      <c r="M5" s="449">
        <f>'積算表（処遇Ⅱ）'!V5</f>
        <v>0</v>
      </c>
      <c r="N5" s="450"/>
      <c r="O5" s="450"/>
      <c r="P5" s="450"/>
      <c r="Q5" s="451"/>
    </row>
    <row r="6" spans="1:17" ht="18" customHeight="1">
      <c r="A6" s="87"/>
      <c r="B6" s="90"/>
      <c r="C6" s="90"/>
      <c r="D6" s="87"/>
      <c r="E6" s="87"/>
      <c r="F6" s="87"/>
      <c r="G6" s="87"/>
      <c r="H6" s="91"/>
      <c r="I6" s="91"/>
      <c r="J6" s="91"/>
      <c r="K6" s="91"/>
      <c r="L6" s="91"/>
      <c r="M6" s="91"/>
      <c r="N6" s="91"/>
      <c r="O6" s="91"/>
      <c r="P6" s="91"/>
      <c r="Q6" s="91"/>
    </row>
    <row r="7" spans="1:17" ht="18" customHeight="1">
      <c r="A7" s="87"/>
      <c r="B7" s="87" t="s">
        <v>82</v>
      </c>
      <c r="C7" s="87"/>
      <c r="D7" s="87"/>
      <c r="E7" s="87"/>
      <c r="F7" s="87"/>
      <c r="G7" s="87"/>
      <c r="H7" s="91"/>
      <c r="I7" s="91"/>
      <c r="J7" s="91"/>
      <c r="K7" s="91"/>
      <c r="L7" s="91"/>
      <c r="M7" s="91"/>
      <c r="N7" s="91"/>
      <c r="O7" s="91"/>
      <c r="P7" s="91"/>
      <c r="Q7" s="91"/>
    </row>
    <row r="8" spans="1:17" ht="18" customHeight="1">
      <c r="A8" s="87"/>
      <c r="B8" s="87" t="s">
        <v>83</v>
      </c>
      <c r="C8" s="87"/>
      <c r="D8" s="87"/>
      <c r="E8" s="87"/>
      <c r="F8" s="87"/>
      <c r="G8" s="87"/>
      <c r="H8" s="91"/>
      <c r="I8" s="91"/>
      <c r="J8" s="91"/>
      <c r="K8" s="91"/>
      <c r="L8" s="91"/>
      <c r="M8" s="91"/>
      <c r="N8" s="91"/>
      <c r="O8" s="91"/>
      <c r="P8" s="91"/>
      <c r="Q8" s="91"/>
    </row>
    <row r="9" spans="1:17" ht="18" customHeight="1">
      <c r="A9" s="87"/>
      <c r="B9" s="87" t="s">
        <v>84</v>
      </c>
      <c r="C9" s="92"/>
      <c r="D9" s="87"/>
      <c r="E9" s="87"/>
      <c r="F9" s="87"/>
      <c r="G9" s="87"/>
      <c r="H9" s="91"/>
      <c r="I9" s="91"/>
      <c r="J9" s="91"/>
      <c r="K9" s="91"/>
      <c r="L9" s="91"/>
      <c r="M9" s="91"/>
      <c r="N9" s="91"/>
      <c r="O9" s="91"/>
      <c r="P9" s="91"/>
      <c r="Q9" s="91"/>
    </row>
    <row r="10" spans="1:17" ht="18" customHeight="1">
      <c r="A10" s="87"/>
      <c r="B10" s="92"/>
      <c r="C10" s="92"/>
      <c r="D10" s="87"/>
      <c r="E10" s="87"/>
      <c r="F10" s="87"/>
      <c r="G10" s="87"/>
      <c r="H10" s="91"/>
      <c r="I10" s="91"/>
      <c r="J10" s="91"/>
      <c r="K10" s="91"/>
      <c r="L10" s="91"/>
      <c r="M10" s="91"/>
      <c r="N10" s="91"/>
      <c r="O10" s="91"/>
      <c r="P10" s="91"/>
      <c r="Q10" s="91"/>
    </row>
    <row r="11" spans="1:17" ht="18" customHeight="1" thickBot="1">
      <c r="A11" s="93" t="s">
        <v>85</v>
      </c>
      <c r="B11" s="87"/>
      <c r="C11" s="87"/>
      <c r="D11" s="87"/>
      <c r="E11" s="87"/>
      <c r="F11" s="87"/>
      <c r="G11" s="87"/>
      <c r="H11" s="87"/>
      <c r="I11" s="87"/>
      <c r="J11" s="87"/>
      <c r="K11" s="87"/>
      <c r="L11" s="87"/>
      <c r="M11" s="87"/>
      <c r="N11" s="87"/>
      <c r="O11" s="87"/>
      <c r="P11" s="87"/>
      <c r="Q11" s="87"/>
    </row>
    <row r="12" spans="1:17" ht="17.25" customHeight="1">
      <c r="A12" s="87"/>
      <c r="B12" s="452" t="s">
        <v>112</v>
      </c>
      <c r="C12" s="453"/>
      <c r="D12" s="454"/>
      <c r="E12" s="94">
        <v>4</v>
      </c>
      <c r="F12" s="94">
        <v>5</v>
      </c>
      <c r="G12" s="94">
        <v>6</v>
      </c>
      <c r="H12" s="94">
        <v>7</v>
      </c>
      <c r="I12" s="94">
        <v>8</v>
      </c>
      <c r="J12" s="94">
        <v>9</v>
      </c>
      <c r="K12" s="94">
        <v>10</v>
      </c>
      <c r="L12" s="94">
        <v>11</v>
      </c>
      <c r="M12" s="94">
        <v>12</v>
      </c>
      <c r="N12" s="94">
        <v>1</v>
      </c>
      <c r="O12" s="94">
        <v>2</v>
      </c>
      <c r="P12" s="94">
        <v>3</v>
      </c>
      <c r="Q12" s="458" t="s">
        <v>86</v>
      </c>
    </row>
    <row r="13" spans="1:17" ht="17.25" customHeight="1">
      <c r="A13" s="87"/>
      <c r="B13" s="455"/>
      <c r="C13" s="456"/>
      <c r="D13" s="457"/>
      <c r="E13" s="460" t="s">
        <v>87</v>
      </c>
      <c r="F13" s="461"/>
      <c r="G13" s="461"/>
      <c r="H13" s="461"/>
      <c r="I13" s="461"/>
      <c r="J13" s="461"/>
      <c r="K13" s="461"/>
      <c r="L13" s="461"/>
      <c r="M13" s="461"/>
      <c r="N13" s="461"/>
      <c r="O13" s="461"/>
      <c r="P13" s="462"/>
      <c r="Q13" s="459"/>
    </row>
    <row r="14" spans="1:17" ht="17.25" customHeight="1">
      <c r="A14" s="87"/>
      <c r="B14" s="439" t="s">
        <v>88</v>
      </c>
      <c r="C14" s="463"/>
      <c r="D14" s="95" t="s">
        <v>89</v>
      </c>
      <c r="E14" s="96"/>
      <c r="F14" s="96"/>
      <c r="G14" s="96"/>
      <c r="H14" s="96"/>
      <c r="I14" s="96"/>
      <c r="J14" s="96"/>
      <c r="K14" s="96"/>
      <c r="L14" s="96"/>
      <c r="M14" s="96"/>
      <c r="N14" s="96"/>
      <c r="O14" s="96"/>
      <c r="P14" s="96"/>
      <c r="Q14" s="97">
        <f>ROUND(SUM(E14:P14)/12,0)</f>
        <v>0</v>
      </c>
    </row>
    <row r="15" spans="1:17" ht="17.25" customHeight="1">
      <c r="A15" s="87"/>
      <c r="B15" s="464"/>
      <c r="C15" s="465"/>
      <c r="D15" s="98" t="s">
        <v>90</v>
      </c>
      <c r="E15" s="99"/>
      <c r="F15" s="100" t="e">
        <f t="shared" ref="F15:P15" si="0">F14/$E$14</f>
        <v>#DIV/0!</v>
      </c>
      <c r="G15" s="100" t="e">
        <f t="shared" si="0"/>
        <v>#DIV/0!</v>
      </c>
      <c r="H15" s="100" t="e">
        <f t="shared" si="0"/>
        <v>#DIV/0!</v>
      </c>
      <c r="I15" s="100" t="e">
        <f t="shared" si="0"/>
        <v>#DIV/0!</v>
      </c>
      <c r="J15" s="100" t="e">
        <f t="shared" si="0"/>
        <v>#DIV/0!</v>
      </c>
      <c r="K15" s="100" t="e">
        <f t="shared" si="0"/>
        <v>#DIV/0!</v>
      </c>
      <c r="L15" s="100" t="e">
        <f t="shared" si="0"/>
        <v>#DIV/0!</v>
      </c>
      <c r="M15" s="100" t="e">
        <f t="shared" si="0"/>
        <v>#DIV/0!</v>
      </c>
      <c r="N15" s="100" t="e">
        <f t="shared" si="0"/>
        <v>#DIV/0!</v>
      </c>
      <c r="O15" s="100" t="e">
        <f t="shared" si="0"/>
        <v>#DIV/0!</v>
      </c>
      <c r="P15" s="100" t="e">
        <f t="shared" si="0"/>
        <v>#DIV/0!</v>
      </c>
      <c r="Q15" s="101" t="s">
        <v>91</v>
      </c>
    </row>
    <row r="16" spans="1:17" ht="17.25" customHeight="1">
      <c r="A16" s="87"/>
      <c r="B16" s="441" t="s">
        <v>92</v>
      </c>
      <c r="C16" s="442"/>
      <c r="D16" s="95" t="s">
        <v>89</v>
      </c>
      <c r="E16" s="96"/>
      <c r="F16" s="96"/>
      <c r="G16" s="96"/>
      <c r="H16" s="96"/>
      <c r="I16" s="96"/>
      <c r="J16" s="96"/>
      <c r="K16" s="96"/>
      <c r="L16" s="96"/>
      <c r="M16" s="96"/>
      <c r="N16" s="96"/>
      <c r="O16" s="96"/>
      <c r="P16" s="96"/>
      <c r="Q16" s="97">
        <f>ROUND(SUM(E16:P16)/12,0)</f>
        <v>0</v>
      </c>
    </row>
    <row r="17" spans="1:17" ht="17.25" customHeight="1">
      <c r="A17" s="87"/>
      <c r="B17" s="441"/>
      <c r="C17" s="442"/>
      <c r="D17" s="98" t="s">
        <v>90</v>
      </c>
      <c r="E17" s="99"/>
      <c r="F17" s="100" t="e">
        <f t="shared" ref="F17:P17" si="1">F16/$E$16</f>
        <v>#DIV/0!</v>
      </c>
      <c r="G17" s="100" t="e">
        <f t="shared" si="1"/>
        <v>#DIV/0!</v>
      </c>
      <c r="H17" s="100" t="e">
        <f t="shared" si="1"/>
        <v>#DIV/0!</v>
      </c>
      <c r="I17" s="100" t="e">
        <f t="shared" si="1"/>
        <v>#DIV/0!</v>
      </c>
      <c r="J17" s="100" t="e">
        <f t="shared" si="1"/>
        <v>#DIV/0!</v>
      </c>
      <c r="K17" s="100" t="e">
        <f t="shared" si="1"/>
        <v>#DIV/0!</v>
      </c>
      <c r="L17" s="100" t="e">
        <f t="shared" si="1"/>
        <v>#DIV/0!</v>
      </c>
      <c r="M17" s="100" t="e">
        <f t="shared" si="1"/>
        <v>#DIV/0!</v>
      </c>
      <c r="N17" s="100" t="e">
        <f t="shared" si="1"/>
        <v>#DIV/0!</v>
      </c>
      <c r="O17" s="100" t="e">
        <f t="shared" si="1"/>
        <v>#DIV/0!</v>
      </c>
      <c r="P17" s="100" t="e">
        <f t="shared" si="1"/>
        <v>#DIV/0!</v>
      </c>
      <c r="Q17" s="101"/>
    </row>
    <row r="18" spans="1:17" ht="15" customHeight="1">
      <c r="A18" s="87"/>
      <c r="B18" s="466"/>
      <c r="C18" s="468" t="s">
        <v>93</v>
      </c>
      <c r="D18" s="95" t="s">
        <v>89</v>
      </c>
      <c r="E18" s="96"/>
      <c r="F18" s="96"/>
      <c r="G18" s="96"/>
      <c r="H18" s="96"/>
      <c r="I18" s="96"/>
      <c r="J18" s="96"/>
      <c r="K18" s="96"/>
      <c r="L18" s="96"/>
      <c r="M18" s="96"/>
      <c r="N18" s="96"/>
      <c r="O18" s="96"/>
      <c r="P18" s="96"/>
      <c r="Q18" s="97">
        <f>ROUND(SUM(E18:P18)/12,0)</f>
        <v>0</v>
      </c>
    </row>
    <row r="19" spans="1:17" ht="15" customHeight="1">
      <c r="A19" s="87"/>
      <c r="B19" s="467"/>
      <c r="C19" s="469"/>
      <c r="D19" s="98" t="s">
        <v>90</v>
      </c>
      <c r="E19" s="99"/>
      <c r="F19" s="100" t="e">
        <f t="shared" ref="F19:P19" si="2">F18/$E$18</f>
        <v>#DIV/0!</v>
      </c>
      <c r="G19" s="100" t="e">
        <f t="shared" si="2"/>
        <v>#DIV/0!</v>
      </c>
      <c r="H19" s="100" t="e">
        <f t="shared" si="2"/>
        <v>#DIV/0!</v>
      </c>
      <c r="I19" s="100" t="e">
        <f t="shared" si="2"/>
        <v>#DIV/0!</v>
      </c>
      <c r="J19" s="100" t="e">
        <f t="shared" si="2"/>
        <v>#DIV/0!</v>
      </c>
      <c r="K19" s="100" t="e">
        <f t="shared" si="2"/>
        <v>#DIV/0!</v>
      </c>
      <c r="L19" s="100" t="e">
        <f t="shared" si="2"/>
        <v>#DIV/0!</v>
      </c>
      <c r="M19" s="100" t="e">
        <f t="shared" si="2"/>
        <v>#DIV/0!</v>
      </c>
      <c r="N19" s="100" t="e">
        <f t="shared" si="2"/>
        <v>#DIV/0!</v>
      </c>
      <c r="O19" s="100" t="e">
        <f t="shared" si="2"/>
        <v>#DIV/0!</v>
      </c>
      <c r="P19" s="100" t="e">
        <f t="shared" si="2"/>
        <v>#DIV/0!</v>
      </c>
      <c r="Q19" s="101"/>
    </row>
    <row r="20" spans="1:17" ht="17.25" customHeight="1">
      <c r="A20" s="87"/>
      <c r="B20" s="420" t="s">
        <v>94</v>
      </c>
      <c r="C20" s="470"/>
      <c r="D20" s="95" t="s">
        <v>89</v>
      </c>
      <c r="E20" s="96"/>
      <c r="F20" s="96"/>
      <c r="G20" s="96"/>
      <c r="H20" s="96"/>
      <c r="I20" s="96"/>
      <c r="J20" s="96"/>
      <c r="K20" s="96"/>
      <c r="L20" s="96"/>
      <c r="M20" s="96"/>
      <c r="N20" s="96"/>
      <c r="O20" s="96"/>
      <c r="P20" s="96"/>
      <c r="Q20" s="97">
        <f>ROUND(SUM(E20:P20)/12,0)</f>
        <v>0</v>
      </c>
    </row>
    <row r="21" spans="1:17" ht="17.25" customHeight="1">
      <c r="A21" s="87"/>
      <c r="B21" s="471"/>
      <c r="C21" s="472"/>
      <c r="D21" s="98" t="s">
        <v>90</v>
      </c>
      <c r="E21" s="99"/>
      <c r="F21" s="100" t="e">
        <f t="shared" ref="F21:P21" si="3">F20/$E$20</f>
        <v>#DIV/0!</v>
      </c>
      <c r="G21" s="100" t="e">
        <f t="shared" si="3"/>
        <v>#DIV/0!</v>
      </c>
      <c r="H21" s="100" t="e">
        <f t="shared" si="3"/>
        <v>#DIV/0!</v>
      </c>
      <c r="I21" s="100" t="e">
        <f t="shared" si="3"/>
        <v>#DIV/0!</v>
      </c>
      <c r="J21" s="100" t="e">
        <f t="shared" si="3"/>
        <v>#DIV/0!</v>
      </c>
      <c r="K21" s="100" t="e">
        <f t="shared" si="3"/>
        <v>#DIV/0!</v>
      </c>
      <c r="L21" s="100" t="e">
        <f t="shared" si="3"/>
        <v>#DIV/0!</v>
      </c>
      <c r="M21" s="100" t="e">
        <f t="shared" si="3"/>
        <v>#DIV/0!</v>
      </c>
      <c r="N21" s="100" t="e">
        <f t="shared" si="3"/>
        <v>#DIV/0!</v>
      </c>
      <c r="O21" s="100" t="e">
        <f t="shared" si="3"/>
        <v>#DIV/0!</v>
      </c>
      <c r="P21" s="100" t="e">
        <f t="shared" si="3"/>
        <v>#DIV/0!</v>
      </c>
      <c r="Q21" s="101"/>
    </row>
    <row r="22" spans="1:17" ht="17.25" customHeight="1">
      <c r="A22" s="87"/>
      <c r="B22" s="439" t="s">
        <v>95</v>
      </c>
      <c r="C22" s="440"/>
      <c r="D22" s="95" t="s">
        <v>89</v>
      </c>
      <c r="E22" s="96"/>
      <c r="F22" s="96"/>
      <c r="G22" s="96"/>
      <c r="H22" s="96"/>
      <c r="I22" s="96"/>
      <c r="J22" s="96"/>
      <c r="K22" s="96"/>
      <c r="L22" s="96"/>
      <c r="M22" s="96"/>
      <c r="N22" s="96"/>
      <c r="O22" s="96"/>
      <c r="P22" s="96"/>
      <c r="Q22" s="97">
        <f>ROUND(SUM(E22:P22)/12,0)</f>
        <v>0</v>
      </c>
    </row>
    <row r="23" spans="1:17" ht="17.25" customHeight="1" thickBot="1">
      <c r="A23" s="87"/>
      <c r="B23" s="443"/>
      <c r="C23" s="444"/>
      <c r="D23" s="102" t="s">
        <v>90</v>
      </c>
      <c r="E23" s="103"/>
      <c r="F23" s="104" t="e">
        <f t="shared" ref="F23:P23" si="4">F22/$E$22</f>
        <v>#DIV/0!</v>
      </c>
      <c r="G23" s="104" t="e">
        <f t="shared" si="4"/>
        <v>#DIV/0!</v>
      </c>
      <c r="H23" s="104" t="e">
        <f t="shared" si="4"/>
        <v>#DIV/0!</v>
      </c>
      <c r="I23" s="104" t="e">
        <f t="shared" si="4"/>
        <v>#DIV/0!</v>
      </c>
      <c r="J23" s="104" t="e">
        <f t="shared" si="4"/>
        <v>#DIV/0!</v>
      </c>
      <c r="K23" s="104" t="e">
        <f t="shared" si="4"/>
        <v>#DIV/0!</v>
      </c>
      <c r="L23" s="104" t="e">
        <f t="shared" si="4"/>
        <v>#DIV/0!</v>
      </c>
      <c r="M23" s="104" t="e">
        <f t="shared" si="4"/>
        <v>#DIV/0!</v>
      </c>
      <c r="N23" s="104" t="e">
        <f t="shared" si="4"/>
        <v>#DIV/0!</v>
      </c>
      <c r="O23" s="104" t="e">
        <f t="shared" si="4"/>
        <v>#DIV/0!</v>
      </c>
      <c r="P23" s="104" t="e">
        <f t="shared" si="4"/>
        <v>#DIV/0!</v>
      </c>
      <c r="Q23" s="105"/>
    </row>
    <row r="24" spans="1:17" ht="17.25" customHeight="1" thickTop="1" thickBot="1">
      <c r="A24" s="87"/>
      <c r="B24" s="422" t="s">
        <v>96</v>
      </c>
      <c r="C24" s="423"/>
      <c r="D24" s="106"/>
      <c r="E24" s="107">
        <f>SUM(E14+E16+E20+E22)</f>
        <v>0</v>
      </c>
      <c r="F24" s="108"/>
      <c r="G24" s="108"/>
      <c r="H24" s="108"/>
      <c r="I24" s="108"/>
      <c r="J24" s="108"/>
      <c r="K24" s="108"/>
      <c r="L24" s="108"/>
      <c r="M24" s="108"/>
      <c r="N24" s="108"/>
      <c r="O24" s="108"/>
      <c r="P24" s="108"/>
      <c r="Q24" s="109">
        <f>SUM(Q14+Q16+Q20+Q22)</f>
        <v>0</v>
      </c>
    </row>
    <row r="25" spans="1:17" ht="17.25" customHeight="1">
      <c r="A25" s="87"/>
      <c r="B25" s="91"/>
      <c r="C25" s="91"/>
      <c r="D25" s="91"/>
      <c r="E25" s="110"/>
      <c r="F25" s="111"/>
      <c r="G25" s="111"/>
      <c r="H25" s="111"/>
      <c r="I25" s="111"/>
      <c r="J25" s="111"/>
      <c r="K25" s="111"/>
      <c r="L25" s="111"/>
      <c r="M25" s="111"/>
      <c r="N25" s="111"/>
      <c r="O25" s="111"/>
      <c r="P25" s="111"/>
      <c r="Q25" s="87"/>
    </row>
    <row r="26" spans="1:17" ht="17.25" customHeight="1">
      <c r="A26" s="87"/>
      <c r="B26" s="91"/>
      <c r="C26" s="91"/>
      <c r="D26" s="91"/>
      <c r="E26" s="110"/>
      <c r="F26" s="111"/>
      <c r="G26" s="111"/>
      <c r="H26" s="111"/>
      <c r="I26" s="111"/>
      <c r="J26" s="111"/>
      <c r="K26" s="111"/>
      <c r="L26" s="111"/>
      <c r="M26" s="111"/>
      <c r="N26" s="111"/>
      <c r="O26" s="111"/>
      <c r="P26" s="111"/>
      <c r="Q26" s="87"/>
    </row>
    <row r="27" spans="1:17" ht="17.25" customHeight="1" thickBot="1">
      <c r="A27" s="93" t="s">
        <v>97</v>
      </c>
      <c r="B27" s="87"/>
      <c r="C27" s="87"/>
      <c r="D27" s="87"/>
      <c r="E27" s="112"/>
      <c r="F27" s="87"/>
      <c r="G27" s="87"/>
      <c r="H27" s="87"/>
      <c r="I27" s="87"/>
      <c r="J27" s="87"/>
      <c r="K27" s="87"/>
      <c r="L27" s="87"/>
      <c r="M27" s="87"/>
      <c r="N27" s="87"/>
      <c r="O27" s="87"/>
      <c r="P27" s="87"/>
      <c r="Q27" s="87"/>
    </row>
    <row r="28" spans="1:17" ht="17.25" customHeight="1" thickBot="1">
      <c r="A28" s="87"/>
      <c r="B28" s="424" t="s">
        <v>113</v>
      </c>
      <c r="C28" s="425"/>
      <c r="D28" s="426"/>
      <c r="E28" s="113">
        <v>4</v>
      </c>
      <c r="F28" s="114">
        <v>5</v>
      </c>
      <c r="G28" s="94">
        <v>6</v>
      </c>
      <c r="H28" s="94">
        <v>7</v>
      </c>
      <c r="I28" s="94">
        <v>8</v>
      </c>
      <c r="J28" s="94">
        <v>9</v>
      </c>
      <c r="K28" s="94">
        <v>10</v>
      </c>
      <c r="L28" s="94">
        <v>11</v>
      </c>
      <c r="M28" s="94">
        <v>12</v>
      </c>
      <c r="N28" s="94">
        <v>1</v>
      </c>
      <c r="O28" s="94">
        <v>2</v>
      </c>
      <c r="P28" s="115">
        <v>3</v>
      </c>
      <c r="Q28" s="430" t="s">
        <v>86</v>
      </c>
    </row>
    <row r="29" spans="1:17" ht="17.25" customHeight="1">
      <c r="A29" s="87"/>
      <c r="B29" s="427"/>
      <c r="C29" s="428"/>
      <c r="D29" s="429"/>
      <c r="E29" s="116" t="s">
        <v>87</v>
      </c>
      <c r="F29" s="473" t="s">
        <v>98</v>
      </c>
      <c r="G29" s="474"/>
      <c r="H29" s="474"/>
      <c r="I29" s="474"/>
      <c r="J29" s="474"/>
      <c r="K29" s="474"/>
      <c r="L29" s="474"/>
      <c r="M29" s="474"/>
      <c r="N29" s="474"/>
      <c r="O29" s="474"/>
      <c r="P29" s="475"/>
      <c r="Q29" s="431"/>
    </row>
    <row r="30" spans="1:17" ht="17.25" customHeight="1">
      <c r="A30" s="87"/>
      <c r="B30" s="415" t="s">
        <v>88</v>
      </c>
      <c r="C30" s="416"/>
      <c r="D30" s="117" t="s">
        <v>89</v>
      </c>
      <c r="E30" s="118"/>
      <c r="F30" s="119" t="e">
        <f>$E$30*F15</f>
        <v>#DIV/0!</v>
      </c>
      <c r="G30" s="119" t="e">
        <f t="shared" ref="G30:P30" si="5">$E$30*G15</f>
        <v>#DIV/0!</v>
      </c>
      <c r="H30" s="119" t="e">
        <f t="shared" si="5"/>
        <v>#DIV/0!</v>
      </c>
      <c r="I30" s="119" t="e">
        <f t="shared" si="5"/>
        <v>#DIV/0!</v>
      </c>
      <c r="J30" s="119" t="e">
        <f t="shared" si="5"/>
        <v>#DIV/0!</v>
      </c>
      <c r="K30" s="119" t="e">
        <f t="shared" si="5"/>
        <v>#DIV/0!</v>
      </c>
      <c r="L30" s="119" t="e">
        <f t="shared" si="5"/>
        <v>#DIV/0!</v>
      </c>
      <c r="M30" s="119" t="e">
        <f t="shared" si="5"/>
        <v>#DIV/0!</v>
      </c>
      <c r="N30" s="119" t="e">
        <f t="shared" si="5"/>
        <v>#DIV/0!</v>
      </c>
      <c r="O30" s="119" t="e">
        <f t="shared" si="5"/>
        <v>#DIV/0!</v>
      </c>
      <c r="P30" s="120" t="e">
        <f t="shared" si="5"/>
        <v>#DIV/0!</v>
      </c>
      <c r="Q30" s="121" t="e">
        <f>ROUND(SUM(E30:P30)/12,0)</f>
        <v>#DIV/0!</v>
      </c>
    </row>
    <row r="31" spans="1:17" ht="17.25" customHeight="1">
      <c r="A31" s="87"/>
      <c r="B31" s="441" t="s">
        <v>92</v>
      </c>
      <c r="C31" s="442"/>
      <c r="D31" s="117" t="s">
        <v>89</v>
      </c>
      <c r="E31" s="118"/>
      <c r="F31" s="122" t="e">
        <f>$E$31*F17</f>
        <v>#DIV/0!</v>
      </c>
      <c r="G31" s="119" t="e">
        <f t="shared" ref="G31:P31" si="6">$E$31*G17</f>
        <v>#DIV/0!</v>
      </c>
      <c r="H31" s="119" t="e">
        <f t="shared" si="6"/>
        <v>#DIV/0!</v>
      </c>
      <c r="I31" s="119" t="e">
        <f t="shared" si="6"/>
        <v>#DIV/0!</v>
      </c>
      <c r="J31" s="119" t="e">
        <f t="shared" si="6"/>
        <v>#DIV/0!</v>
      </c>
      <c r="K31" s="119" t="e">
        <f t="shared" si="6"/>
        <v>#DIV/0!</v>
      </c>
      <c r="L31" s="119" t="e">
        <f t="shared" si="6"/>
        <v>#DIV/0!</v>
      </c>
      <c r="M31" s="119" t="e">
        <f t="shared" si="6"/>
        <v>#DIV/0!</v>
      </c>
      <c r="N31" s="119" t="e">
        <f t="shared" si="6"/>
        <v>#DIV/0!</v>
      </c>
      <c r="O31" s="119" t="e">
        <f t="shared" si="6"/>
        <v>#DIV/0!</v>
      </c>
      <c r="P31" s="120" t="e">
        <f t="shared" si="6"/>
        <v>#DIV/0!</v>
      </c>
      <c r="Q31" s="121" t="e">
        <f>ROUND(SUM(E31:P31)/12,0)</f>
        <v>#DIV/0!</v>
      </c>
    </row>
    <row r="32" spans="1:17" ht="30" customHeight="1">
      <c r="A32" s="87"/>
      <c r="B32" s="123"/>
      <c r="C32" s="124" t="s">
        <v>99</v>
      </c>
      <c r="D32" s="117" t="s">
        <v>89</v>
      </c>
      <c r="E32" s="118"/>
      <c r="F32" s="122" t="e">
        <f t="shared" ref="F32:P32" si="7">$E$32*F19</f>
        <v>#DIV/0!</v>
      </c>
      <c r="G32" s="119" t="e">
        <f t="shared" si="7"/>
        <v>#DIV/0!</v>
      </c>
      <c r="H32" s="119" t="e">
        <f t="shared" si="7"/>
        <v>#DIV/0!</v>
      </c>
      <c r="I32" s="119" t="e">
        <f t="shared" si="7"/>
        <v>#DIV/0!</v>
      </c>
      <c r="J32" s="119" t="e">
        <f t="shared" si="7"/>
        <v>#DIV/0!</v>
      </c>
      <c r="K32" s="119" t="e">
        <f t="shared" si="7"/>
        <v>#DIV/0!</v>
      </c>
      <c r="L32" s="119" t="e">
        <f t="shared" si="7"/>
        <v>#DIV/0!</v>
      </c>
      <c r="M32" s="119" t="e">
        <f t="shared" si="7"/>
        <v>#DIV/0!</v>
      </c>
      <c r="N32" s="119" t="e">
        <f t="shared" si="7"/>
        <v>#DIV/0!</v>
      </c>
      <c r="O32" s="119" t="e">
        <f t="shared" si="7"/>
        <v>#DIV/0!</v>
      </c>
      <c r="P32" s="120" t="e">
        <f t="shared" si="7"/>
        <v>#DIV/0!</v>
      </c>
      <c r="Q32" s="125" t="e">
        <f>ROUND(SUM(E32:P32)/12,0)</f>
        <v>#DIV/0!</v>
      </c>
    </row>
    <row r="33" spans="1:17" ht="17.25" customHeight="1">
      <c r="A33" s="87"/>
      <c r="B33" s="415" t="s">
        <v>94</v>
      </c>
      <c r="C33" s="416"/>
      <c r="D33" s="117" t="s">
        <v>89</v>
      </c>
      <c r="E33" s="118"/>
      <c r="F33" s="122" t="e">
        <f t="shared" ref="F33:P33" si="8">$E$33*F21</f>
        <v>#DIV/0!</v>
      </c>
      <c r="G33" s="119" t="e">
        <f t="shared" si="8"/>
        <v>#DIV/0!</v>
      </c>
      <c r="H33" s="119" t="e">
        <f t="shared" si="8"/>
        <v>#DIV/0!</v>
      </c>
      <c r="I33" s="119" t="e">
        <f t="shared" si="8"/>
        <v>#DIV/0!</v>
      </c>
      <c r="J33" s="119" t="e">
        <f t="shared" si="8"/>
        <v>#DIV/0!</v>
      </c>
      <c r="K33" s="119" t="e">
        <f t="shared" si="8"/>
        <v>#DIV/0!</v>
      </c>
      <c r="L33" s="119" t="e">
        <f t="shared" si="8"/>
        <v>#DIV/0!</v>
      </c>
      <c r="M33" s="119" t="e">
        <f t="shared" si="8"/>
        <v>#DIV/0!</v>
      </c>
      <c r="N33" s="119" t="e">
        <f t="shared" si="8"/>
        <v>#DIV/0!</v>
      </c>
      <c r="O33" s="119" t="e">
        <f t="shared" si="8"/>
        <v>#DIV/0!</v>
      </c>
      <c r="P33" s="120" t="e">
        <f t="shared" si="8"/>
        <v>#DIV/0!</v>
      </c>
      <c r="Q33" s="121" t="e">
        <f>ROUND(SUM(E33:P33)/12,0)</f>
        <v>#DIV/0!</v>
      </c>
    </row>
    <row r="34" spans="1:17" ht="17.25" customHeight="1" thickBot="1">
      <c r="A34" s="87"/>
      <c r="B34" s="420" t="s">
        <v>95</v>
      </c>
      <c r="C34" s="421"/>
      <c r="D34" s="126" t="s">
        <v>89</v>
      </c>
      <c r="E34" s="127"/>
      <c r="F34" s="128" t="e">
        <f t="shared" ref="F34:P34" si="9">$E$34*F23</f>
        <v>#DIV/0!</v>
      </c>
      <c r="G34" s="129" t="e">
        <f t="shared" si="9"/>
        <v>#DIV/0!</v>
      </c>
      <c r="H34" s="129" t="e">
        <f t="shared" si="9"/>
        <v>#DIV/0!</v>
      </c>
      <c r="I34" s="129" t="e">
        <f t="shared" si="9"/>
        <v>#DIV/0!</v>
      </c>
      <c r="J34" s="129" t="e">
        <f t="shared" si="9"/>
        <v>#DIV/0!</v>
      </c>
      <c r="K34" s="129" t="e">
        <f t="shared" si="9"/>
        <v>#DIV/0!</v>
      </c>
      <c r="L34" s="129" t="e">
        <f t="shared" si="9"/>
        <v>#DIV/0!</v>
      </c>
      <c r="M34" s="129" t="e">
        <f t="shared" si="9"/>
        <v>#DIV/0!</v>
      </c>
      <c r="N34" s="129" t="e">
        <f t="shared" si="9"/>
        <v>#DIV/0!</v>
      </c>
      <c r="O34" s="129" t="e">
        <f t="shared" si="9"/>
        <v>#DIV/0!</v>
      </c>
      <c r="P34" s="130" t="e">
        <f t="shared" si="9"/>
        <v>#DIV/0!</v>
      </c>
      <c r="Q34" s="131" t="e">
        <f>ROUND(SUM(E34:P34)/12,0)</f>
        <v>#DIV/0!</v>
      </c>
    </row>
    <row r="35" spans="1:17" ht="17.25" customHeight="1" thickTop="1" thickBot="1">
      <c r="A35" s="87"/>
      <c r="B35" s="422" t="s">
        <v>96</v>
      </c>
      <c r="C35" s="423"/>
      <c r="D35" s="132"/>
      <c r="E35" s="133">
        <f>SUM(E30+E31+E33+E34)</f>
        <v>0</v>
      </c>
      <c r="F35" s="134"/>
      <c r="G35" s="135"/>
      <c r="H35" s="135"/>
      <c r="I35" s="135"/>
      <c r="J35" s="135"/>
      <c r="K35" s="135"/>
      <c r="L35" s="135"/>
      <c r="M35" s="135"/>
      <c r="N35" s="135"/>
      <c r="O35" s="135"/>
      <c r="P35" s="136"/>
      <c r="Q35" s="137" t="e">
        <f>SUM(Q30+Q31+Q33+Q34)</f>
        <v>#DIV/0!</v>
      </c>
    </row>
    <row r="36" spans="1:17" ht="17.25" customHeight="1">
      <c r="A36" s="87"/>
      <c r="B36" s="138" t="s">
        <v>100</v>
      </c>
      <c r="C36" s="110"/>
      <c r="D36" s="87"/>
      <c r="E36" s="87"/>
      <c r="F36" s="87"/>
      <c r="G36" s="87"/>
      <c r="H36" s="87"/>
      <c r="I36" s="87"/>
      <c r="J36" s="87"/>
      <c r="K36" s="87"/>
      <c r="L36" s="87"/>
      <c r="M36" s="87"/>
      <c r="N36" s="87"/>
      <c r="O36" s="87"/>
      <c r="P36" s="87"/>
      <c r="Q36" s="87"/>
    </row>
    <row r="37" spans="1:17" ht="46.5" customHeight="1">
      <c r="A37" s="87"/>
      <c r="B37" s="110"/>
      <c r="C37" s="110"/>
      <c r="D37" s="87"/>
      <c r="E37" s="87"/>
      <c r="F37" s="87"/>
      <c r="G37" s="87"/>
      <c r="H37" s="87"/>
      <c r="I37" s="87"/>
      <c r="J37" s="87"/>
      <c r="K37" s="87"/>
      <c r="L37" s="87"/>
      <c r="M37" s="87"/>
      <c r="N37" s="87"/>
      <c r="O37" s="87"/>
      <c r="P37" s="87"/>
      <c r="Q37" s="87"/>
    </row>
    <row r="38" spans="1:17" ht="51" customHeight="1">
      <c r="A38" s="87"/>
      <c r="B38" s="110"/>
      <c r="C38" s="110"/>
      <c r="D38" s="87"/>
      <c r="E38" s="87"/>
      <c r="F38" s="87"/>
      <c r="G38" s="87"/>
      <c r="H38" s="87"/>
      <c r="I38" s="87"/>
      <c r="J38" s="87"/>
      <c r="K38" s="87"/>
      <c r="L38" s="87"/>
      <c r="M38" s="87"/>
      <c r="N38" s="87"/>
      <c r="O38" s="87"/>
      <c r="P38" s="87"/>
      <c r="Q38" s="87"/>
    </row>
    <row r="39" spans="1:17" ht="17.25" customHeight="1" thickBot="1">
      <c r="A39" s="93" t="s">
        <v>101</v>
      </c>
      <c r="B39" s="87"/>
      <c r="C39" s="87"/>
      <c r="D39" s="87"/>
      <c r="E39" s="139"/>
      <c r="F39" s="87"/>
      <c r="G39" s="87"/>
      <c r="H39" s="87"/>
      <c r="I39" s="87"/>
      <c r="J39" s="87"/>
      <c r="K39" s="87"/>
      <c r="L39" s="87"/>
      <c r="M39" s="87"/>
      <c r="N39" s="87"/>
      <c r="O39" s="87"/>
      <c r="P39" s="87"/>
      <c r="Q39" s="87"/>
    </row>
    <row r="40" spans="1:17" ht="17.25" customHeight="1" thickBot="1">
      <c r="A40" s="87"/>
      <c r="B40" s="424" t="s">
        <v>113</v>
      </c>
      <c r="C40" s="425"/>
      <c r="D40" s="426"/>
      <c r="E40" s="140">
        <v>4</v>
      </c>
      <c r="F40" s="141">
        <v>5</v>
      </c>
      <c r="G40" s="142">
        <v>6</v>
      </c>
      <c r="H40" s="142">
        <v>7</v>
      </c>
      <c r="I40" s="142">
        <v>8</v>
      </c>
      <c r="J40" s="142">
        <v>9</v>
      </c>
      <c r="K40" s="142">
        <v>10</v>
      </c>
      <c r="L40" s="142">
        <v>11</v>
      </c>
      <c r="M40" s="142">
        <v>12</v>
      </c>
      <c r="N40" s="142">
        <v>1</v>
      </c>
      <c r="O40" s="142">
        <v>2</v>
      </c>
      <c r="P40" s="143">
        <v>3</v>
      </c>
      <c r="Q40" s="430" t="s">
        <v>86</v>
      </c>
    </row>
    <row r="41" spans="1:17" ht="17.25" customHeight="1" thickBot="1">
      <c r="A41" s="87"/>
      <c r="B41" s="427"/>
      <c r="C41" s="428"/>
      <c r="D41" s="429"/>
      <c r="E41" s="144" t="s">
        <v>87</v>
      </c>
      <c r="F41" s="432" t="s">
        <v>102</v>
      </c>
      <c r="G41" s="433"/>
      <c r="H41" s="433"/>
      <c r="I41" s="433"/>
      <c r="J41" s="433"/>
      <c r="K41" s="433"/>
      <c r="L41" s="433"/>
      <c r="M41" s="433"/>
      <c r="N41" s="433"/>
      <c r="O41" s="433"/>
      <c r="P41" s="434"/>
      <c r="Q41" s="431"/>
    </row>
    <row r="42" spans="1:17" ht="17.25" customHeight="1">
      <c r="A42" s="87"/>
      <c r="B42" s="435" t="s">
        <v>88</v>
      </c>
      <c r="C42" s="436"/>
      <c r="D42" s="95" t="s">
        <v>89</v>
      </c>
      <c r="E42" s="145"/>
      <c r="F42" s="146"/>
      <c r="G42" s="147"/>
      <c r="H42" s="147"/>
      <c r="I42" s="147"/>
      <c r="J42" s="147"/>
      <c r="K42" s="147"/>
      <c r="L42" s="147"/>
      <c r="M42" s="147"/>
      <c r="N42" s="147"/>
      <c r="O42" s="147"/>
      <c r="P42" s="148"/>
      <c r="Q42" s="121" t="e">
        <f>ROUND(AVERAGE(E42:P42),0)</f>
        <v>#DIV/0!</v>
      </c>
    </row>
    <row r="43" spans="1:17" ht="17.25" customHeight="1">
      <c r="A43" s="87"/>
      <c r="B43" s="437" t="s">
        <v>92</v>
      </c>
      <c r="C43" s="438"/>
      <c r="D43" s="95" t="s">
        <v>89</v>
      </c>
      <c r="E43" s="149"/>
      <c r="F43" s="150"/>
      <c r="G43" s="151"/>
      <c r="H43" s="151"/>
      <c r="I43" s="151"/>
      <c r="J43" s="151"/>
      <c r="K43" s="151"/>
      <c r="L43" s="151"/>
      <c r="M43" s="151"/>
      <c r="N43" s="151"/>
      <c r="O43" s="151"/>
      <c r="P43" s="152"/>
      <c r="Q43" s="121" t="e">
        <f t="shared" ref="Q43:Q46" si="10">ROUND(AVERAGE(E43:P43),0)</f>
        <v>#DIV/0!</v>
      </c>
    </row>
    <row r="44" spans="1:17" ht="30" customHeight="1">
      <c r="A44" s="87"/>
      <c r="B44" s="153"/>
      <c r="C44" s="154" t="s">
        <v>99</v>
      </c>
      <c r="D44" s="95" t="s">
        <v>89</v>
      </c>
      <c r="E44" s="149"/>
      <c r="F44" s="150"/>
      <c r="G44" s="151"/>
      <c r="H44" s="151"/>
      <c r="I44" s="151"/>
      <c r="J44" s="151"/>
      <c r="K44" s="151"/>
      <c r="L44" s="151"/>
      <c r="M44" s="151"/>
      <c r="N44" s="151"/>
      <c r="O44" s="151"/>
      <c r="P44" s="152"/>
      <c r="Q44" s="125" t="e">
        <f t="shared" si="10"/>
        <v>#DIV/0!</v>
      </c>
    </row>
    <row r="45" spans="1:17" ht="17.25" customHeight="1">
      <c r="A45" s="87"/>
      <c r="B45" s="435" t="s">
        <v>94</v>
      </c>
      <c r="C45" s="436"/>
      <c r="D45" s="95" t="s">
        <v>89</v>
      </c>
      <c r="E45" s="149"/>
      <c r="F45" s="150"/>
      <c r="G45" s="151"/>
      <c r="H45" s="151"/>
      <c r="I45" s="151"/>
      <c r="J45" s="151"/>
      <c r="K45" s="151"/>
      <c r="L45" s="151"/>
      <c r="M45" s="151"/>
      <c r="N45" s="151"/>
      <c r="O45" s="151"/>
      <c r="P45" s="152"/>
      <c r="Q45" s="121" t="e">
        <f t="shared" si="10"/>
        <v>#DIV/0!</v>
      </c>
    </row>
    <row r="46" spans="1:17" ht="17.25" customHeight="1" thickBot="1">
      <c r="A46" s="87"/>
      <c r="B46" s="439" t="s">
        <v>95</v>
      </c>
      <c r="C46" s="440"/>
      <c r="D46" s="155" t="s">
        <v>89</v>
      </c>
      <c r="E46" s="156"/>
      <c r="F46" s="157"/>
      <c r="G46" s="158"/>
      <c r="H46" s="158"/>
      <c r="I46" s="158"/>
      <c r="J46" s="158"/>
      <c r="K46" s="158"/>
      <c r="L46" s="158"/>
      <c r="M46" s="158"/>
      <c r="N46" s="158"/>
      <c r="O46" s="158"/>
      <c r="P46" s="159"/>
      <c r="Q46" s="131" t="e">
        <f t="shared" si="10"/>
        <v>#DIV/0!</v>
      </c>
    </row>
    <row r="47" spans="1:17" ht="17.25" customHeight="1" thickTop="1" thickBot="1">
      <c r="A47" s="87"/>
      <c r="B47" s="422" t="s">
        <v>96</v>
      </c>
      <c r="C47" s="423"/>
      <c r="D47" s="160"/>
      <c r="E47" s="133">
        <f>SUM(E42+E43+E45+E46)</f>
        <v>0</v>
      </c>
      <c r="F47" s="161"/>
      <c r="G47" s="108"/>
      <c r="H47" s="108"/>
      <c r="I47" s="108"/>
      <c r="J47" s="108"/>
      <c r="K47" s="108"/>
      <c r="L47" s="108"/>
      <c r="M47" s="108"/>
      <c r="N47" s="108"/>
      <c r="O47" s="108"/>
      <c r="P47" s="162"/>
      <c r="Q47" s="163" t="e">
        <f>SUM(Q42+Q43+Q45+Q46)</f>
        <v>#DIV/0!</v>
      </c>
    </row>
    <row r="48" spans="1:17" ht="17.25" customHeight="1">
      <c r="A48" s="87"/>
      <c r="B48" s="138" t="s">
        <v>100</v>
      </c>
      <c r="C48" s="110"/>
      <c r="D48" s="110"/>
      <c r="E48" s="164"/>
      <c r="F48" s="164"/>
      <c r="G48" s="164"/>
      <c r="H48" s="164"/>
      <c r="I48" s="164"/>
      <c r="J48" s="164"/>
      <c r="K48" s="164"/>
      <c r="L48" s="164"/>
      <c r="M48" s="164"/>
      <c r="N48" s="164"/>
      <c r="O48" s="164"/>
      <c r="P48" s="164"/>
      <c r="Q48" s="164"/>
    </row>
    <row r="49" spans="1:17" ht="8.25" customHeight="1">
      <c r="A49" s="87"/>
      <c r="B49" s="110"/>
      <c r="C49" s="110"/>
      <c r="D49" s="110"/>
      <c r="E49" s="164"/>
      <c r="F49" s="164"/>
      <c r="G49" s="164"/>
      <c r="H49" s="164"/>
      <c r="I49" s="164"/>
      <c r="J49" s="164"/>
      <c r="K49" s="164"/>
      <c r="L49" s="164"/>
      <c r="M49" s="164"/>
      <c r="N49" s="164"/>
      <c r="O49" s="164"/>
      <c r="P49" s="164"/>
      <c r="Q49" s="164"/>
    </row>
    <row r="50" spans="1:17" ht="17.25" customHeight="1" thickBot="1">
      <c r="A50" s="87"/>
      <c r="B50" s="165" t="s">
        <v>103</v>
      </c>
      <c r="C50" s="166"/>
      <c r="D50" s="87"/>
      <c r="E50" s="87"/>
      <c r="F50" s="87"/>
      <c r="G50" s="87"/>
      <c r="H50" s="87"/>
      <c r="I50" s="87"/>
      <c r="J50" s="87"/>
      <c r="K50" s="87"/>
      <c r="L50" s="87"/>
      <c r="M50" s="87"/>
      <c r="N50" s="87"/>
      <c r="O50" s="87"/>
      <c r="P50" s="87"/>
      <c r="Q50" s="87"/>
    </row>
    <row r="51" spans="1:17" ht="94.5" customHeight="1" thickBot="1">
      <c r="A51" s="87"/>
      <c r="B51" s="417"/>
      <c r="C51" s="418"/>
      <c r="D51" s="418"/>
      <c r="E51" s="418"/>
      <c r="F51" s="418"/>
      <c r="G51" s="418"/>
      <c r="H51" s="418"/>
      <c r="I51" s="418"/>
      <c r="J51" s="418"/>
      <c r="K51" s="418"/>
      <c r="L51" s="418"/>
      <c r="M51" s="418"/>
      <c r="N51" s="418"/>
      <c r="O51" s="418"/>
      <c r="P51" s="418"/>
      <c r="Q51" s="419"/>
    </row>
    <row r="52" spans="1:17" ht="17.25" customHeight="1">
      <c r="A52" s="87"/>
      <c r="B52" s="87"/>
      <c r="C52" s="87"/>
      <c r="D52" s="87"/>
      <c r="E52" s="87"/>
      <c r="F52" s="87"/>
      <c r="G52" s="87"/>
      <c r="H52" s="87"/>
      <c r="I52" s="87"/>
      <c r="J52" s="87"/>
      <c r="K52" s="87"/>
      <c r="L52" s="87"/>
      <c r="M52" s="87"/>
      <c r="N52" s="87"/>
      <c r="O52" s="87"/>
      <c r="P52" s="87"/>
      <c r="Q52" s="87"/>
    </row>
    <row r="53" spans="1:17" ht="17.25" customHeight="1"/>
    <row r="54" spans="1:17" ht="17.25" customHeight="1"/>
    <row r="55" spans="1:17" ht="17.25" customHeight="1"/>
    <row r="56" spans="1:17" ht="17.25" customHeight="1"/>
    <row r="57" spans="1:17" ht="17.25" customHeight="1"/>
    <row r="58" spans="1:17" ht="17.25" customHeight="1"/>
    <row r="59" spans="1:17" ht="17.25" customHeight="1"/>
    <row r="60" spans="1:17" ht="17.25" customHeight="1"/>
    <row r="61" spans="1:17" ht="17.25" customHeight="1"/>
    <row r="62" spans="1:17" ht="17.25" customHeight="1"/>
    <row r="63" spans="1:17" ht="17.25" customHeight="1"/>
    <row r="64" spans="1:17"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sheetData>
  <sheetProtection algorithmName="SHA-512" hashValue="CLa5FG9zJuXtVl/IKEhvLnNUtDiAOE4+gI07v6Bh/b3r/irWNOeq8HroBP8/aFtYjAmtW4aYIFFB+lGJHcWt4g==" saltValue="HBD/xwYMO3dRGxP8F9dCiw==" spinCount="100000" sheet="1" objects="1" scenarios="1"/>
  <mergeCells count="30">
    <mergeCell ref="B22:C23"/>
    <mergeCell ref="B24:C24"/>
    <mergeCell ref="B28:D29"/>
    <mergeCell ref="A2:Q3"/>
    <mergeCell ref="H5:L5"/>
    <mergeCell ref="M5:Q5"/>
    <mergeCell ref="B12:D13"/>
    <mergeCell ref="Q12:Q13"/>
    <mergeCell ref="E13:P13"/>
    <mergeCell ref="B14:C15"/>
    <mergeCell ref="B16:C17"/>
    <mergeCell ref="B18:B19"/>
    <mergeCell ref="C18:C19"/>
    <mergeCell ref="B20:C21"/>
    <mergeCell ref="Q28:Q29"/>
    <mergeCell ref="F29:P29"/>
    <mergeCell ref="B30:C30"/>
    <mergeCell ref="B51:Q51"/>
    <mergeCell ref="B33:C33"/>
    <mergeCell ref="B34:C34"/>
    <mergeCell ref="B35:C35"/>
    <mergeCell ref="B40:D41"/>
    <mergeCell ref="Q40:Q41"/>
    <mergeCell ref="F41:P41"/>
    <mergeCell ref="B42:C42"/>
    <mergeCell ref="B43:C43"/>
    <mergeCell ref="B45:C45"/>
    <mergeCell ref="B46:C46"/>
    <mergeCell ref="B47:C47"/>
    <mergeCell ref="B31:C31"/>
  </mergeCells>
  <phoneticPr fontId="1"/>
  <pageMargins left="0.7" right="0.7" top="0.75" bottom="0.75" header="0.3" footer="0.3"/>
  <pageSetup paperSize="9" scale="68"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積算表（処遇Ⅱ）</vt:lpstr>
      <vt:lpstr>第５号様式</vt:lpstr>
      <vt:lpstr>平均年齢別児童数計算表</vt:lpstr>
      <vt:lpstr>'積算表（処遇Ⅱ）'!Print_Area</vt:lpstr>
      <vt:lpstr>第５号様式!Print_Area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2020-08-21T05:16:31Z</dcterms:created>
  <dcterms:modified xsi:type="dcterms:W3CDTF">2022-07-05T05:58:17Z</dcterms:modified>
</cp:coreProperties>
</file>