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認定こども園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'認定こども園積算表（処遇Ⅱ）'!$C$14:$L$14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第５号様式!$A$1:$AM$38</definedName>
    <definedName name="_xlnm.Print_Area" localSheetId="0">'認定こども園積算表（処遇Ⅱ）'!$A$1:$AF$85</definedName>
    <definedName name="っっｗ" localSheetId="1">#REF!,#REF!,#REF!,#REF!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 localSheetId="0">'[2]積算表（教育）'!#REF!</definedName>
    <definedName name="教育定員Ⅱ">'[2]積算表（教育）'!#REF!</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 localSheetId="0">'[2]積算表（保育）'!#REF!</definedName>
    <definedName name="保育定員Ⅱ">'[2]積算表（保育）'!#REF!</definedName>
  </definedNames>
  <calcPr calcId="162913"/>
</workbook>
</file>

<file path=xl/calcChain.xml><?xml version="1.0" encoding="utf-8"?>
<calcChain xmlns="http://schemas.openxmlformats.org/spreadsheetml/2006/main">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A48" i="88" l="1"/>
  <c r="AC43" i="88" l="1"/>
  <c r="AC45" i="88" l="1"/>
  <c r="S22" i="88" l="1"/>
  <c r="W22" i="88"/>
  <c r="AC11" i="73" l="1"/>
  <c r="AC9" i="73"/>
  <c r="AC8" i="73"/>
  <c r="AG6" i="73"/>
  <c r="AC44" i="88" l="1"/>
  <c r="AG29" i="73" l="1"/>
  <c r="AG27" i="73"/>
  <c r="AG33" i="73" s="1"/>
  <c r="AG17" i="73"/>
  <c r="AG22" i="73" l="1"/>
  <c r="AG23" i="73"/>
  <c r="AG21" i="73"/>
  <c r="AC38" i="88"/>
  <c r="AC36" i="88" l="1"/>
  <c r="AC35" i="88"/>
  <c r="R16" i="88" l="1"/>
  <c r="AC46" i="88" l="1"/>
  <c r="AC42" i="88"/>
  <c r="AC41" i="88"/>
  <c r="AC40" i="88"/>
  <c r="AC39" i="88"/>
  <c r="AC37" i="88"/>
  <c r="AC34" i="88"/>
  <c r="AC33" i="88"/>
  <c r="AC32" i="88"/>
  <c r="AC31" i="88"/>
  <c r="W25" i="88"/>
  <c r="W24" i="88"/>
  <c r="W21" i="88"/>
  <c r="AC16" i="88"/>
  <c r="AC26" i="88" l="1"/>
  <c r="AA53" i="88" l="1"/>
  <c r="AA50" i="88"/>
  <c r="X52" i="88" l="1"/>
  <c r="X51" i="88"/>
  <c r="X55" i="88"/>
  <c r="X54" i="88"/>
  <c r="AA68" i="88"/>
  <c r="AA69" i="88" s="1"/>
  <c r="X49" i="88" l="1"/>
  <c r="X70" i="88"/>
  <c r="X71"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プルダウンで選択。</t>
        </r>
      </text>
    </comment>
    <comment ref="H38" authorId="0" shapeId="0">
      <text>
        <r>
          <rPr>
            <b/>
            <sz val="9"/>
            <color indexed="10"/>
            <rFont val="MS P ゴシック"/>
            <family val="3"/>
            <charset val="128"/>
          </rPr>
          <t>令和３年度から自園調理のみに限ります。</t>
        </r>
        <r>
          <rPr>
            <sz val="9"/>
            <color indexed="81"/>
            <rFont val="MS P ゴシック"/>
            <family val="3"/>
            <charset val="128"/>
          </rPr>
          <t xml:space="preserve">
</t>
        </r>
      </text>
    </comment>
    <comment ref="X59" authorId="0" shapeId="0">
      <text>
        <r>
          <rPr>
            <sz val="9"/>
            <color indexed="81"/>
            <rFont val="MS P ゴシック"/>
            <family val="3"/>
            <charset val="128"/>
          </rPr>
          <t>プルダウンで選択。</t>
        </r>
      </text>
    </comment>
    <comment ref="X61" authorId="0" shapeId="0">
      <text>
        <r>
          <rPr>
            <sz val="9"/>
            <color indexed="81"/>
            <rFont val="MS P ゴシック"/>
            <family val="3"/>
            <charset val="128"/>
          </rPr>
          <t>プルダウンで選択。</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この様式は横浜市HPにある「令和３年度　説明テキスト　処遇改善等加算Ⅱ及び職員処遇改善費　申請事務手続き編（令和３年７月版）」のパターン３の場合のみ作成が必要です。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<sst xmlns="http://schemas.openxmlformats.org/spreadsheetml/2006/main" count="263" uniqueCount="157">
  <si>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</si>
  <si>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</si>
  <si>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</si>
  <si>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</si>
  <si>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</si>
  <si>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</si>
  <si>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</si>
  <si>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</si>
  <si>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</si>
  <si>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</si>
  <si>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</si>
  <si>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調理員</t>
    <rPh sb="0" eb="3">
      <t>チョウリイン</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</si>
  <si>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</si>
  <si>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</si>
  <si>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</si>
  <si>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</si>
  <si>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</si>
  <si>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</si>
  <si>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認定こども園</t>
    <rPh sb="0" eb="2">
      <t>ニンテイ</t>
    </rPh>
    <rPh sb="5" eb="6">
      <t>エン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</si>
  <si>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</si>
  <si>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</si>
  <si>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</si>
  <si>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</si>
  <si>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</si>
  <si>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</si>
  <si>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</si>
  <si>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</si>
  <si>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</si>
  <si>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</si>
  <si>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</si>
  <si>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</si>
  <si>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t>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</si>
  <si>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</si>
  <si>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</si>
  <si>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</si>
  <si>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</si>
  <si>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</si>
  <si>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</si>
  <si>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</si>
  <si>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</si>
  <si>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</si>
  <si>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</si>
  <si>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</si>
  <si>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</si>
  <si>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</si>
  <si>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</si>
  <si>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</si>
  <si>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認定
こども園</t>
    <rPh sb="0" eb="2">
      <t>ニンテイ</t>
    </rPh>
    <rPh sb="6" eb="7">
      <t>エン</t>
    </rPh>
    <phoneticPr fontId="11"/>
  </si>
  <si>
    <t>利用定員（１号）</t>
    <rPh sb="0" eb="2">
      <t>リヨウ</t>
    </rPh>
    <rPh sb="2" eb="4">
      <t>テイイン</t>
    </rPh>
    <rPh sb="6" eb="7">
      <t>ゴウ</t>
    </rPh>
    <phoneticPr fontId="4"/>
  </si>
  <si>
    <t>利用定員（２・３号）</t>
    <rPh sb="0" eb="2">
      <t>リヨウ</t>
    </rPh>
    <rPh sb="2" eb="4">
      <t>テイイン</t>
    </rPh>
    <rPh sb="8" eb="9">
      <t>ゴウ</t>
    </rPh>
    <phoneticPr fontId="4"/>
  </si>
  <si>
    <t>a.</t>
    <phoneticPr fontId="1"/>
  </si>
  <si>
    <t>　定員90人以下の場合「1.4」、91人以上の場合「2.2」</t>
    <rPh sb="1" eb="3">
      <t>テイイン</t>
    </rPh>
    <rPh sb="5" eb="6">
      <t>ニン</t>
    </rPh>
    <rPh sb="6" eb="8">
      <t>イカ</t>
    </rPh>
    <rPh sb="9" eb="11">
      <t>バアイ</t>
    </rPh>
    <rPh sb="19" eb="20">
      <t>ニン</t>
    </rPh>
    <rPh sb="20" eb="22">
      <t>イジョウ</t>
    </rPh>
    <rPh sb="23" eb="25">
      <t>バアイ</t>
    </rPh>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</si>
  <si>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</si>
  <si>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</si>
  <si>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</si>
  <si>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</si>
  <si>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</si>
  <si>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</si>
  <si>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t>
    <phoneticPr fontId="1"/>
  </si>
  <si>
    <t xml:space="preserve"> （＋1or0.8）</t>
    <phoneticPr fontId="1"/>
  </si>
  <si>
    <t>→</t>
    <phoneticPr fontId="1"/>
  </si>
  <si>
    <t xml:space="preserve"> （＋1～3）</t>
    <phoneticPr fontId="1"/>
  </si>
  <si>
    <t xml:space="preserve"> （＋1.4）</t>
    <phoneticPr fontId="1"/>
  </si>
  <si>
    <t>f.</t>
  </si>
  <si>
    <t>学級編成調整加配加算</t>
    <rPh sb="0" eb="2">
      <t>ガッキュウ</t>
    </rPh>
    <rPh sb="2" eb="4">
      <t>ヘンセイ</t>
    </rPh>
    <rPh sb="4" eb="6">
      <t>チョウセイ</t>
    </rPh>
    <rPh sb="6" eb="8">
      <t>カハイ</t>
    </rPh>
    <rPh sb="8" eb="10">
      <t>カサン</t>
    </rPh>
    <phoneticPr fontId="1"/>
  </si>
  <si>
    <t>g.</t>
  </si>
  <si>
    <t>チーム保育加配加算</t>
    <rPh sb="3" eb="5">
      <t>ホイク</t>
    </rPh>
    <rPh sb="5" eb="7">
      <t>カハイ</t>
    </rPh>
    <rPh sb="7" eb="9">
      <t>カサン</t>
    </rPh>
    <phoneticPr fontId="1"/>
  </si>
  <si>
    <t>h.</t>
  </si>
  <si>
    <t>通園送迎加算</t>
    <rPh sb="0" eb="2">
      <t>ツウエン</t>
    </rPh>
    <rPh sb="2" eb="4">
      <t>ソウゲイ</t>
    </rPh>
    <rPh sb="4" eb="6">
      <t>カサン</t>
    </rPh>
    <phoneticPr fontId="1"/>
  </si>
  <si>
    <t xml:space="preserve"> （＋0.8or1.5）</t>
    <phoneticPr fontId="1"/>
  </si>
  <si>
    <t>j.</t>
  </si>
  <si>
    <t xml:space="preserve"> （＋0.5）</t>
    <phoneticPr fontId="1"/>
  </si>
  <si>
    <t>事務職員配置加算</t>
    <rPh sb="0" eb="2">
      <t>ジム</t>
    </rPh>
    <rPh sb="2" eb="4">
      <t>ショクイン</t>
    </rPh>
    <rPh sb="4" eb="6">
      <t>ハイチ</t>
    </rPh>
    <rPh sb="6" eb="8">
      <t>カサン</t>
    </rPh>
    <phoneticPr fontId="1"/>
  </si>
  <si>
    <t xml:space="preserve"> （＋0.8）</t>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</si>
  <si>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</si>
  <si>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</si>
  <si>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副園長・教頭配置加算</t>
    <rPh sb="0" eb="3">
      <t>フクエンチョウ</t>
    </rPh>
    <rPh sb="4" eb="6">
      <t>キョウトウ</t>
    </rPh>
    <rPh sb="6" eb="8">
      <t>ハイチ</t>
    </rPh>
    <rPh sb="8" eb="10">
      <t>カサン</t>
    </rPh>
    <phoneticPr fontId="1"/>
  </si>
  <si>
    <t>→</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</si>
  <si>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rPh sb="15" eb="17">
      <t>シタマワ</t>
    </rPh>
    <rPh sb="18" eb="20">
      <t>ニンズウ</t>
    </rPh>
    <rPh sb="21" eb="23">
      <t>ニュウリョク</t>
    </rPh>
    <phoneticPr fontId="1"/>
  </si>
  <si>
    <t xml:space="preserve"> （－下回る人数）</t>
    <rPh sb="3" eb="5">
      <t>シタマワ</t>
    </rPh>
    <rPh sb="6" eb="8">
      <t>ニンズウ</t>
    </rPh>
    <phoneticPr fontId="1"/>
  </si>
  <si>
    <t>１号認定</t>
    <rPh sb="1" eb="2">
      <t>ゴウ</t>
    </rPh>
    <rPh sb="2" eb="4">
      <t>ニンテイ</t>
    </rPh>
    <phoneticPr fontId="1"/>
  </si>
  <si>
    <t>２・３号認定</t>
    <rPh sb="3" eb="4">
      <t>ゴウ</t>
    </rPh>
    <rPh sb="4" eb="6">
      <t>ニンテイ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</si>
  <si>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</si>
  <si>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</si>
  <si>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講師配置加算</t>
    <rPh sb="0" eb="2">
      <t>コウシ</t>
    </rPh>
    <rPh sb="2" eb="4">
      <t>ハイチ</t>
    </rPh>
    <rPh sb="4" eb="6">
      <t>カサン</t>
    </rPh>
    <phoneticPr fontId="1"/>
  </si>
  <si>
    <t>e.</t>
    <phoneticPr fontId="1"/>
  </si>
  <si>
    <t>c.</t>
    <phoneticPr fontId="1"/>
  </si>
  <si>
    <t>d.</t>
    <phoneticPr fontId="1"/>
  </si>
  <si>
    <t>※①３歳児配置改善加算を受ける場合は「１５」、受けない場合は「20」で除する。
※②満３歳児配置改善加算を受ける場合は「６」、３歳児配置改善加算のみを受ける場合は　　　　　　　　　　　　「１５」、どちらも受けない場合は「20」で除する。　　　</t>
    <phoneticPr fontId="1"/>
  </si>
  <si>
    <t xml:space="preserve"> （＋1）</t>
    <phoneticPr fontId="1"/>
  </si>
  <si>
    <t xml:space="preserve"> （＋加配人数）</t>
    <rPh sb="3" eb="5">
      <t>カハイ</t>
    </rPh>
    <rPh sb="5" eb="7">
      <t>ニンズウ</t>
    </rPh>
    <phoneticPr fontId="1"/>
  </si>
  <si>
    <t xml:space="preserve"> （－配置していない人数）</t>
    <rPh sb="3" eb="5">
      <t>ハイチ</t>
    </rPh>
    <rPh sb="10" eb="12">
      <t>ニンズウ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</si>
  <si>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</si>
  <si>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</si>
  <si>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</si>
  <si>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認定こども園</t>
    <rPh sb="0" eb="2">
      <t>ニンテイ</t>
    </rPh>
    <rPh sb="5" eb="6">
      <t>エン</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</si>
  <si>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</si>
  <si>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</si>
  <si>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</si>
  <si>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</si>
  <si>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</si>
  <si>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</si>
  <si>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</si>
  <si>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</si>
  <si>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</si>
  <si>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（＋2or3）</t>
    <phoneticPr fontId="1"/>
  </si>
  <si>
    <t>給食実施加算（自園調理）</t>
    <rPh sb="0" eb="2">
      <t>キュウショク</t>
    </rPh>
    <rPh sb="2" eb="4">
      <t>ジッシ</t>
    </rPh>
    <rPh sb="4" eb="6">
      <t>カサン</t>
    </rPh>
    <rPh sb="7" eb="8">
      <t>ジ</t>
    </rPh>
    <rPh sb="8" eb="9">
      <t>エン</t>
    </rPh>
    <rPh sb="9" eb="11">
      <t>チョウリ</t>
    </rPh>
    <phoneticPr fontId="1"/>
  </si>
  <si>
    <t>栄養管理加算（A：配置）</t>
    <rPh sb="0" eb="2">
      <t>エイヨウ</t>
    </rPh>
    <rPh sb="2" eb="4">
      <t>カンリ</t>
    </rPh>
    <rPh sb="4" eb="6">
      <t>カサン</t>
    </rPh>
    <rPh sb="9" eb="11">
      <t>ハイチ</t>
    </rPh>
    <phoneticPr fontId="1"/>
  </si>
  <si>
    <t>i.</t>
    <phoneticPr fontId="1"/>
  </si>
  <si>
    <t>o.</t>
    <phoneticPr fontId="1"/>
  </si>
  <si>
    <t>p.</t>
    <phoneticPr fontId="1"/>
  </si>
  <si>
    <t>q.</t>
    <phoneticPr fontId="1"/>
  </si>
  <si>
    <t>r.</t>
    <phoneticPr fontId="1"/>
  </si>
  <si>
    <t>n.</t>
    <phoneticPr fontId="1"/>
  </si>
  <si>
    <t xml:space="preserve"> （-１）</t>
    <phoneticPr fontId="1"/>
  </si>
  <si>
    <r>
      <t xml:space="preserve">３歳児※①
</t>
    </r>
    <r>
      <rPr>
        <sz val="10"/>
        <rFont val="ＭＳ Ｐゴシック"/>
        <family val="3"/>
        <charset val="128"/>
        <scheme val="minor"/>
      </rPr>
      <t>（満３歳児を除く）</t>
    </r>
    <rPh sb="1" eb="3">
      <t>サイジ</t>
    </rPh>
    <rPh sb="7" eb="8">
      <t>マン</t>
    </rPh>
    <rPh sb="9" eb="11">
      <t>サイジ</t>
    </rPh>
    <rPh sb="12" eb="13">
      <t>ノゾ</t>
    </rPh>
    <phoneticPr fontId="1"/>
  </si>
  <si>
    <r>
      <t>休けい保育</t>
    </r>
    <r>
      <rPr>
        <sz val="11"/>
        <rFont val="ＭＳ Ｐゴシック"/>
        <family val="3"/>
        <charset val="128"/>
        <scheme val="minor"/>
      </rPr>
      <t>教諭</t>
    </r>
    <rPh sb="0" eb="1">
      <t>キュウ</t>
    </rPh>
    <rPh sb="3" eb="5">
      <t>ホイク</t>
    </rPh>
    <rPh sb="5" eb="7">
      <t>キョウユ</t>
    </rPh>
    <phoneticPr fontId="1"/>
  </si>
  <si>
    <r>
      <t>保育</t>
    </r>
    <r>
      <rPr>
        <sz val="11"/>
        <rFont val="ＭＳ Ｐゴシック"/>
        <family val="2"/>
        <charset val="128"/>
        <scheme val="minor"/>
      </rPr>
      <t>標準時間認定の</t>
    </r>
    <r>
      <rPr>
        <sz val="11"/>
        <rFont val="ＭＳ Ｐゴシック"/>
        <family val="3"/>
        <charset val="128"/>
        <scheme val="minor"/>
      </rPr>
      <t>子ども</t>
    </r>
    <r>
      <rPr>
        <sz val="11"/>
        <rFont val="ＭＳ Ｐゴシック"/>
        <family val="2"/>
        <charset val="128"/>
        <scheme val="minor"/>
      </rPr>
      <t>がいる場合</t>
    </r>
    <rPh sb="0" eb="2">
      <t>ホイク</t>
    </rPh>
    <rPh sb="2" eb="4">
      <t>ヒョウジュン</t>
    </rPh>
    <rPh sb="4" eb="6">
      <t>ジカン</t>
    </rPh>
    <rPh sb="6" eb="8">
      <t>ニンテイ</t>
    </rPh>
    <rPh sb="9" eb="10">
      <t>コ</t>
    </rPh>
    <rPh sb="15" eb="17">
      <t>バアイ</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</si>
  <si>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</si>
  <si>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人数A（①×１/３）</t>
    <rPh sb="0" eb="2">
      <t>ニンズウ</t>
    </rPh>
    <phoneticPr fontId="1"/>
  </si>
  <si>
    <t>人数B（①×１/５）</t>
    <rPh sb="0" eb="2">
      <t>ニンズウ</t>
    </rPh>
    <phoneticPr fontId="1"/>
  </si>
  <si>
    <t xml:space="preserve"> （＋0.6）</t>
    <phoneticPr fontId="1"/>
  </si>
  <si>
    <t>令和３年度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</si>
  <si>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満３歳児対応加配加算</t>
    <rPh sb="0" eb="1">
      <t>マン</t>
    </rPh>
    <rPh sb="2" eb="4">
      <t>サイジ</t>
    </rPh>
    <rPh sb="4" eb="6">
      <t>タイオウ</t>
    </rPh>
    <rPh sb="6" eb="8">
      <t>カハイ</t>
    </rPh>
    <rPh sb="8" eb="10">
      <t>カサン</t>
    </rPh>
    <phoneticPr fontId="1"/>
  </si>
  <si>
    <r>
      <t>主幹</t>
    </r>
    <r>
      <rPr>
        <sz val="10"/>
        <rFont val="ＭＳ Ｐゴシック"/>
        <family val="3"/>
        <charset val="128"/>
        <scheme val="minor"/>
      </rPr>
      <t>保育教諭等の専任化により子育て支援の取り組みを実施していない場合
※配置していない人数を入力してください</t>
    </r>
    <rPh sb="0" eb="2">
      <t>シュカン</t>
    </rPh>
    <rPh sb="2" eb="4">
      <t>ホイク</t>
    </rPh>
    <rPh sb="4" eb="6">
      <t>キョウユ</t>
    </rPh>
    <rPh sb="6" eb="7">
      <t>ナド</t>
    </rPh>
    <rPh sb="8" eb="10">
      <t>センニン</t>
    </rPh>
    <rPh sb="10" eb="11">
      <t>カ</t>
    </rPh>
    <rPh sb="14" eb="16">
      <t>コソダ</t>
    </rPh>
    <rPh sb="17" eb="19">
      <t>シエン</t>
    </rPh>
    <rPh sb="20" eb="21">
      <t>ト</t>
    </rPh>
    <rPh sb="22" eb="23">
      <t>ク</t>
    </rPh>
    <rPh sb="25" eb="27">
      <t>ジッシ</t>
    </rPh>
    <rPh sb="32" eb="34">
      <t>バアイ</t>
    </rPh>
    <rPh sb="36" eb="38">
      <t>ハイチ</t>
    </rPh>
    <rPh sb="43" eb="45">
      <t>ニンズウ</t>
    </rPh>
    <rPh sb="46" eb="48">
      <t>ニュウリョク</t>
    </rPh>
    <phoneticPr fontId="1"/>
  </si>
  <si>
    <r>
      <rPr>
        <sz val="11"/>
        <rFont val="HGPｺﾞｼｯｸM"/>
        <family val="3"/>
        <charset val="128"/>
      </rPr>
      <t>副主任保育士等の加算見込額（1,000円未満切り捨て）</t>
    </r>
    <r>
      <rPr>
        <sz val="12"/>
        <rFont val="HGPｺﾞｼｯｸM"/>
        <family val="3"/>
        <charset val="128"/>
      </rPr>
      <t xml:space="preserve">
（50,000円×「人数Ａ」×賃金改善実施月数×１／２）</t>
    </r>
    <phoneticPr fontId="1"/>
  </si>
  <si>
    <r>
      <rPr>
        <sz val="10"/>
        <rFont val="HGPｺﾞｼｯｸM"/>
        <family val="3"/>
        <charset val="128"/>
      </rPr>
      <t>職務分野別リーダー等の加算見込額（1,000円未満切り捨て）</t>
    </r>
    <r>
      <rPr>
        <sz val="12"/>
        <rFont val="HGPｺﾞｼｯｸM"/>
        <family val="3"/>
        <charset val="128"/>
      </rPr>
      <t xml:space="preserve">
（6,250円×「人数Ｂ」×賃金改善実施月数×１／２）</t>
    </r>
    <phoneticPr fontId="1"/>
  </si>
  <si>
    <t>令和３年度加算算定対象人数等認定申請書（処遇改善等加算Ⅱ及び職員処遇改善費）</t>
    <phoneticPr fontId="1"/>
  </si>
  <si>
    <t>k.</t>
    <phoneticPr fontId="1"/>
  </si>
  <si>
    <t>l.</t>
    <phoneticPr fontId="1"/>
  </si>
  <si>
    <t>m.</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</si>
  <si>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</si>
  <si>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</si>
  <si>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</si>
  <si>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</si>
  <si>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</si>
  <si>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</si>
  <si>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令和２年度</t>
    <rPh sb="0" eb="2">
      <t>レイワ</t>
    </rPh>
    <rPh sb="3" eb="5">
      <t>ネンド</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</si>
  <si>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</si>
  <si>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</si>
  <si>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</si>
  <si>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</si>
  <si>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</si>
  <si>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</si>
  <si>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</si>
  <si>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</si>
  <si>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</si>
  <si>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</si>
  <si>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</si>
  <si>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令和３年度</t>
    <rPh sb="0" eb="2">
      <t>レイワ</t>
    </rPh>
    <rPh sb="3" eb="5">
      <t>ネンド</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</si>
  <si>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</si>
  <si>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</si>
  <si>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</si>
  <si>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</si>
  <si>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</si>
  <si>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</si>
  <si>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（ａ～rの合計合計：小数点第１位四捨五入）</t>
    <rPh sb="1" eb="3">
      <t>ニンズウ</t>
    </rPh>
    <rPh sb="5" eb="6">
      <t>オヨ</t>
    </rPh>
    <rPh sb="8" eb="10">
      <t>ニンズウ</t>
    </rPh>
    <rPh sb="13" eb="15">
      <t>サンテイ</t>
    </rPh>
    <rPh sb="16" eb="18">
      <t>キソ</t>
    </rPh>
    <rPh sb="21" eb="24">
      <t>ショクインスウ</t>
    </rPh>
    <rPh sb="32" eb="34">
      <t>ゴウケイ</t>
    </rPh>
    <rPh sb="34" eb="36">
      <t>ゴウケイ</t>
    </rPh>
    <rPh sb="37" eb="40">
      <t>ショウスウテン</t>
    </rPh>
    <rPh sb="40" eb="41">
      <t>ダイ</t>
    </rPh>
    <rPh sb="42" eb="43">
      <t>イ</t>
    </rPh>
    <rPh sb="43" eb="47">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</si>
</sst>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人&quot;"/>
    <numFmt numFmtId="177" formatCode="0_ "/>
    <numFmt numFmtId="178" formatCode="0_);[Red]\(0\)"/>
    <numFmt numFmtId="179" formatCode="0&quot;人&quot;"/>
    <numFmt numFmtId="180" formatCode="0.0_ "/>
    <numFmt numFmtId="181" formatCode="#,##0_ "/>
    <numFmt numFmtId="182" formatCode="0.0_);[Red]\(0.0\)"/>
    <numFmt numFmtId="183" formatCode="[$-411]ggge&quot;年&quot;m&quot;月&quot;d&quot;日&quot;;@"/>
    <numFmt numFmtId="184" formatCode="0.0"/>
    <numFmt numFmtId="185" formatCode="#,##0&quot;月&quot;\ "/>
    <numFmt numFmtId="186" formatCode="#,##0&quot;人&quot;\ "/>
    <numFmt numFmtId="187" formatCode="0.00_ "/>
    <numFmt numFmtId="188" formatCode="#,##0.0&quot;人&quot;\ "/>
  </numFmts>
  <fonts count="5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sz val="12"/>
      <name val="HGPｺﾞｼｯｸM"/>
      <family val="3"/>
      <charset val="128"/>
    </font>
    <font>
      <b/>
      <sz val="18"/>
      <name val="HGｺﾞｼｯｸM"/>
      <family val="3"/>
      <charset val="128"/>
    </font>
    <font>
      <sz val="12"/>
      <name val="HGS創英角ｺﾞｼｯｸUB"/>
      <family val="3"/>
      <charset val="128"/>
    </font>
    <font>
      <b/>
      <sz val="24"/>
      <name val="HGPｺﾞｼｯｸM"/>
      <family val="3"/>
      <charset val="128"/>
    </font>
    <font>
      <sz val="11"/>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charset val="128"/>
      <scheme val="minor"/>
    </font>
    <font>
      <sz val="16"/>
      <name val="HGP創英角ｺﾞｼｯｸUB"/>
      <family val="3"/>
      <charset val="128"/>
    </font>
    <font>
      <sz val="10"/>
      <name val="HGPｺﾞｼｯｸM"/>
      <family val="3"/>
      <charset val="128"/>
    </font>
    <font>
      <b/>
      <sz val="14"/>
      <name val="ＭＳ Ｐゴシック"/>
      <family val="3"/>
      <charset val="128"/>
      <scheme val="minor"/>
    </font>
    <font>
      <sz val="13"/>
      <name val="HGPｺﾞｼｯｸM"/>
      <family val="3"/>
      <charset val="128"/>
    </font>
    <font>
      <b/>
      <sz val="9"/>
      <color indexed="10"/>
      <name val="MS P ゴシック"/>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30">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dotted">
        <color theme="1"/>
      </top>
      <bottom style="dotted">
        <color indexed="64"/>
      </bottom>
      <diagonal/>
    </border>
    <border>
      <left/>
      <right/>
      <top style="dotted">
        <color theme="1"/>
      </top>
      <bottom style="dotted">
        <color indexed="64"/>
      </bottom>
      <diagonal/>
    </border>
    <border>
      <left/>
      <right style="thin">
        <color theme="0" tint="-0.34998626667073579"/>
      </right>
      <top style="dotted">
        <color indexed="64"/>
      </top>
      <bottom style="dotted">
        <color indexed="64"/>
      </bottom>
      <diagonal/>
    </border>
    <border>
      <left style="thin">
        <color indexed="64"/>
      </left>
      <right/>
      <top style="dotted">
        <color indexed="64"/>
      </top>
      <bottom style="dotted">
        <color theme="1"/>
      </bottom>
      <diagonal/>
    </border>
    <border>
      <left/>
      <right/>
      <top style="dotted">
        <color indexed="64"/>
      </top>
      <bottom style="dotted">
        <color theme="1"/>
      </bottom>
      <diagonal/>
    </border>
    <border>
      <left/>
      <right style="thin">
        <color indexed="64"/>
      </right>
      <top style="dotted">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style="thin">
        <color indexed="64"/>
      </left>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97">
    <xf numFmtId="0" fontId="0" fillId="0" borderId="0" xfId="0">
      <alignment vertical="center"/>
    </xf>
    <xf numFmtId="0" fontId="9" fillId="2" borderId="0" xfId="0" applyFont="1" applyFill="1">
      <alignment vertical="center"/>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8" xfId="0" applyFont="1" applyFill="1" applyBorder="1" applyAlignment="1" applyProtection="1">
      <alignment horizontal="left" vertical="center"/>
    </xf>
    <xf numFmtId="0" fontId="9" fillId="2" borderId="49" xfId="0" applyFont="1" applyFill="1" applyBorder="1" applyAlignment="1" applyProtection="1">
      <alignment horizontal="center" vertical="center" textRotation="255" shrinkToFit="1"/>
    </xf>
    <xf numFmtId="0" fontId="9" fillId="2" borderId="49" xfId="0" applyFont="1" applyFill="1" applyBorder="1" applyProtection="1">
      <alignment vertical="center"/>
    </xf>
    <xf numFmtId="0" fontId="9" fillId="2" borderId="49" xfId="0" applyFont="1" applyFill="1" applyBorder="1" applyAlignment="1" applyProtection="1">
      <alignment horizontal="right" vertical="center" wrapText="1"/>
    </xf>
    <xf numFmtId="0" fontId="9" fillId="2" borderId="49"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52"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3" xfId="0" applyFont="1" applyFill="1" applyBorder="1" applyAlignment="1" applyProtection="1">
      <alignment horizontal="right" vertical="center"/>
    </xf>
    <xf numFmtId="0" fontId="21" fillId="0" borderId="0" xfId="0" applyFont="1">
      <alignment vertical="center"/>
    </xf>
    <xf numFmtId="0" fontId="21" fillId="2" borderId="0" xfId="0" applyFont="1" applyFill="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6" xfId="0" applyFont="1" applyFill="1" applyBorder="1" applyProtection="1">
      <alignment vertical="center"/>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25" fillId="3" borderId="62" xfId="0" applyFont="1" applyFill="1" applyBorder="1" applyAlignment="1" applyProtection="1">
      <alignment horizontal="center" vertical="center"/>
    </xf>
    <xf numFmtId="180" fontId="27" fillId="3" borderId="64" xfId="0" applyNumberFormat="1" applyFont="1" applyFill="1" applyBorder="1" applyAlignment="1" applyProtection="1">
      <alignment vertical="center"/>
    </xf>
    <xf numFmtId="0" fontId="19" fillId="4" borderId="7" xfId="0" applyFont="1" applyFill="1" applyBorder="1" applyAlignment="1" applyProtection="1">
      <alignment horizontal="left" vertical="center" wrapText="1"/>
    </xf>
    <xf numFmtId="0" fontId="28" fillId="0" borderId="29" xfId="0" applyFont="1" applyBorder="1" applyAlignment="1" applyProtection="1">
      <alignment vertical="center"/>
    </xf>
    <xf numFmtId="179" fontId="19" fillId="3" borderId="7" xfId="0" applyNumberFormat="1" applyFont="1" applyFill="1" applyBorder="1" applyAlignment="1" applyProtection="1">
      <alignment vertical="center"/>
    </xf>
    <xf numFmtId="0" fontId="19" fillId="4" borderId="66" xfId="0" applyFont="1" applyFill="1" applyBorder="1" applyAlignment="1" applyProtection="1">
      <alignment horizontal="left" vertical="center" wrapText="1"/>
    </xf>
    <xf numFmtId="0" fontId="28" fillId="0" borderId="65" xfId="0" applyFont="1" applyBorder="1" applyAlignment="1" applyProtection="1">
      <alignment vertical="center"/>
    </xf>
    <xf numFmtId="0" fontId="19" fillId="4" borderId="17" xfId="0" applyFont="1" applyFill="1" applyBorder="1" applyAlignment="1" applyProtection="1">
      <alignment horizontal="left" vertical="center" wrapText="1"/>
    </xf>
    <xf numFmtId="179" fontId="19" fillId="3" borderId="30" xfId="0" applyNumberFormat="1" applyFont="1" applyFill="1" applyBorder="1" applyAlignment="1" applyProtection="1">
      <alignment vertical="center"/>
    </xf>
    <xf numFmtId="0" fontId="19" fillId="4" borderId="67" xfId="0" applyFont="1" applyFill="1" applyBorder="1" applyAlignment="1" applyProtection="1">
      <alignment horizontal="lef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xf>
    <xf numFmtId="0" fontId="27" fillId="2" borderId="0" xfId="0" applyFont="1" applyFill="1" applyBorder="1" applyAlignment="1" applyProtection="1">
      <alignment horizontal="right" vertical="center"/>
    </xf>
    <xf numFmtId="0" fontId="26" fillId="0" borderId="40"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0" borderId="79" xfId="0" applyFont="1" applyFill="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4" xfId="0" applyFont="1" applyBorder="1" applyAlignment="1" applyProtection="1">
      <alignment horizontal="center" vertical="center"/>
    </xf>
    <xf numFmtId="0" fontId="21" fillId="0" borderId="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4" xfId="0" applyFont="1" applyFill="1" applyBorder="1" applyProtection="1">
      <alignment vertical="center"/>
    </xf>
    <xf numFmtId="0" fontId="35" fillId="2" borderId="0" xfId="0" applyFont="1" applyFill="1" applyProtection="1">
      <alignment vertical="center"/>
    </xf>
    <xf numFmtId="0" fontId="21" fillId="3" borderId="4" xfId="0" applyFont="1" applyFill="1" applyBorder="1" applyProtection="1">
      <alignment vertical="center"/>
    </xf>
    <xf numFmtId="0" fontId="19" fillId="3" borderId="9" xfId="0" applyFont="1" applyFill="1" applyBorder="1" applyProtection="1">
      <alignment vertical="center"/>
    </xf>
    <xf numFmtId="0" fontId="19" fillId="3" borderId="51" xfId="0" applyFont="1" applyFill="1" applyBorder="1" applyProtection="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21" fillId="2" borderId="0" xfId="0" applyFont="1" applyFill="1" applyBorder="1" applyProtection="1">
      <alignment vertical="center"/>
    </xf>
    <xf numFmtId="0" fontId="21" fillId="2" borderId="0" xfId="0" applyFont="1" applyFill="1" applyAlignment="1" applyProtection="1">
      <alignment vertical="center"/>
    </xf>
    <xf numFmtId="0" fontId="14" fillId="2" borderId="0" xfId="20" applyFont="1" applyFill="1" applyBorder="1" applyAlignment="1" applyProtection="1">
      <alignment horizontal="center" vertical="center" shrinkToFit="1"/>
    </xf>
    <xf numFmtId="179" fontId="25" fillId="2" borderId="0" xfId="0" applyNumberFormat="1"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5" fillId="2" borderId="0" xfId="0" applyFont="1" applyFill="1" applyBorder="1" applyAlignment="1" applyProtection="1">
      <alignment horizontal="center" vertical="center"/>
    </xf>
    <xf numFmtId="180" fontId="25" fillId="2" borderId="0" xfId="0" applyNumberFormat="1"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4" fillId="2" borderId="16" xfId="20" applyFont="1" applyFill="1" applyBorder="1" applyAlignment="1" applyProtection="1">
      <alignment vertical="center"/>
    </xf>
    <xf numFmtId="0" fontId="14" fillId="2" borderId="0" xfId="20" applyFont="1" applyFill="1" applyBorder="1" applyAlignment="1" applyProtection="1">
      <alignment vertical="center"/>
    </xf>
    <xf numFmtId="179" fontId="25" fillId="2" borderId="0" xfId="0" applyNumberFormat="1" applyFont="1" applyFill="1" applyBorder="1" applyAlignment="1" applyProtection="1">
      <alignment vertical="center"/>
    </xf>
    <xf numFmtId="0" fontId="26" fillId="2" borderId="0" xfId="0" applyFont="1" applyFill="1" applyBorder="1" applyAlignment="1" applyProtection="1">
      <alignment horizontal="center" vertical="center"/>
    </xf>
    <xf numFmtId="0" fontId="21" fillId="2" borderId="0" xfId="0" applyFont="1" applyFill="1" applyAlignment="1" applyProtection="1">
      <alignment vertical="center" wrapText="1"/>
    </xf>
    <xf numFmtId="0" fontId="21" fillId="2" borderId="0" xfId="0" applyFont="1" applyFill="1" applyAlignment="1" applyProtection="1">
      <alignment horizontal="left" vertical="center" wrapText="1"/>
    </xf>
    <xf numFmtId="0" fontId="21" fillId="2" borderId="2"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xf>
    <xf numFmtId="0" fontId="36" fillId="2" borderId="0" xfId="0" applyFont="1" applyFill="1" applyProtection="1">
      <alignment vertical="center"/>
    </xf>
    <xf numFmtId="0" fontId="38" fillId="2" borderId="0" xfId="0" applyFont="1" applyFill="1" applyProtection="1">
      <alignment vertical="center"/>
    </xf>
    <xf numFmtId="0" fontId="39" fillId="2" borderId="0" xfId="0" applyFont="1" applyFill="1" applyProtection="1">
      <alignment vertical="center"/>
    </xf>
    <xf numFmtId="0" fontId="38" fillId="0" borderId="0" xfId="0" applyFont="1" applyProtection="1">
      <alignment vertical="center"/>
      <protection locked="0"/>
    </xf>
    <xf numFmtId="0" fontId="41" fillId="2" borderId="0" xfId="0" applyFont="1" applyFill="1" applyProtection="1">
      <alignment vertical="center"/>
    </xf>
    <xf numFmtId="0" fontId="38" fillId="2" borderId="0" xfId="0" applyFont="1" applyFill="1" applyBorder="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185" fontId="38" fillId="0" borderId="88" xfId="0" applyNumberFormat="1" applyFont="1" applyBorder="1" applyAlignment="1" applyProtection="1">
      <alignment horizontal="center" vertical="center"/>
    </xf>
    <xf numFmtId="0" fontId="38" fillId="0" borderId="91" xfId="0" applyFont="1" applyBorder="1" applyAlignment="1" applyProtection="1">
      <alignment horizontal="center" vertical="center" shrinkToFit="1"/>
    </xf>
    <xf numFmtId="186" fontId="38" fillId="7" borderId="91" xfId="0" applyNumberFormat="1" applyFont="1" applyFill="1" applyBorder="1" applyAlignment="1" applyProtection="1">
      <alignment vertical="center" shrinkToFit="1"/>
      <protection locked="0"/>
    </xf>
    <xf numFmtId="186" fontId="45" fillId="8" borderId="92" xfId="0" applyNumberFormat="1" applyFont="1" applyFill="1" applyBorder="1" applyAlignment="1" applyProtection="1">
      <alignment vertical="center" shrinkToFit="1"/>
    </xf>
    <xf numFmtId="0" fontId="38" fillId="0" borderId="93" xfId="0" applyFont="1" applyBorder="1" applyAlignment="1" applyProtection="1">
      <alignment horizontal="center" vertical="center" shrinkToFit="1"/>
    </xf>
    <xf numFmtId="0" fontId="38" fillId="0" borderId="93" xfId="0" applyFont="1" applyBorder="1" applyAlignment="1" applyProtection="1">
      <alignment vertical="center" shrinkToFit="1"/>
    </xf>
    <xf numFmtId="187" fontId="38" fillId="8" borderId="93" xfId="0" applyNumberFormat="1" applyFont="1" applyFill="1" applyBorder="1" applyAlignment="1" applyProtection="1">
      <alignment vertical="center" shrinkToFit="1"/>
    </xf>
    <xf numFmtId="186" fontId="45" fillId="0" borderId="94" xfId="0" applyNumberFormat="1" applyFont="1" applyBorder="1" applyAlignment="1" applyProtection="1">
      <alignment vertical="center" shrinkToFit="1"/>
    </xf>
    <xf numFmtId="0" fontId="38" fillId="0" borderId="99" xfId="0" applyFont="1" applyBorder="1" applyAlignment="1" applyProtection="1">
      <alignment horizontal="center" vertical="center" shrinkToFit="1"/>
    </xf>
    <xf numFmtId="0" fontId="38" fillId="0" borderId="99" xfId="0" applyFont="1" applyBorder="1" applyAlignment="1" applyProtection="1">
      <alignment vertical="center" shrinkToFit="1"/>
    </xf>
    <xf numFmtId="187" fontId="38" fillId="8" borderId="99" xfId="0" applyNumberFormat="1" applyFont="1" applyFill="1" applyBorder="1" applyAlignment="1" applyProtection="1">
      <alignment vertical="center" shrinkToFit="1"/>
    </xf>
    <xf numFmtId="186" fontId="45" fillId="0" borderId="100" xfId="0" applyNumberFormat="1" applyFont="1" applyBorder="1" applyAlignment="1" applyProtection="1">
      <alignment vertical="center" shrinkToFit="1"/>
    </xf>
    <xf numFmtId="0" fontId="38" fillId="0" borderId="103" xfId="0" applyFont="1" applyBorder="1" applyAlignment="1" applyProtection="1">
      <alignment horizontal="center" vertical="center"/>
    </xf>
    <xf numFmtId="186" fontId="38" fillId="8" borderId="103" xfId="0" applyNumberFormat="1" applyFont="1" applyFill="1" applyBorder="1" applyAlignment="1" applyProtection="1">
      <alignment vertical="center" shrinkToFit="1"/>
    </xf>
    <xf numFmtId="186" fontId="38" fillId="0" borderId="103" xfId="0" applyNumberFormat="1" applyFont="1" applyFill="1" applyBorder="1" applyAlignment="1" applyProtection="1">
      <alignment vertical="center" shrinkToFit="1"/>
    </xf>
    <xf numFmtId="186" fontId="45" fillId="8" borderId="104" xfId="0" applyNumberFormat="1" applyFont="1" applyFill="1" applyBorder="1" applyAlignment="1" applyProtection="1">
      <alignment vertical="center" shrinkToFit="1"/>
    </xf>
    <xf numFmtId="0" fontId="38" fillId="2" borderId="0" xfId="0" applyFont="1" applyFill="1" applyBorder="1" applyProtection="1">
      <alignment vertical="center"/>
    </xf>
    <xf numFmtId="187" fontId="38" fillId="2" borderId="0" xfId="0" applyNumberFormat="1" applyFont="1" applyFill="1" applyBorder="1" applyProtection="1">
      <alignment vertical="center"/>
    </xf>
    <xf numFmtId="0" fontId="38" fillId="2" borderId="34" xfId="0" applyFont="1" applyFill="1" applyBorder="1" applyAlignment="1" applyProtection="1">
      <alignment horizontal="center" vertical="center"/>
    </xf>
    <xf numFmtId="185" fontId="38" fillId="0" borderId="105" xfId="0" applyNumberFormat="1" applyFont="1" applyBorder="1" applyAlignment="1" applyProtection="1">
      <alignment horizontal="center" vertical="center"/>
    </xf>
    <xf numFmtId="185" fontId="38" fillId="0" borderId="38" xfId="0" applyNumberFormat="1" applyFont="1" applyBorder="1" applyAlignment="1" applyProtection="1">
      <alignment horizontal="center" vertical="center"/>
    </xf>
    <xf numFmtId="185" fontId="38" fillId="0" borderId="35" xfId="0" applyNumberFormat="1" applyFont="1" applyBorder="1" applyAlignment="1" applyProtection="1">
      <alignment horizontal="center" vertical="center"/>
    </xf>
    <xf numFmtId="0" fontId="38" fillId="2" borderId="106" xfId="0" applyFont="1" applyFill="1" applyBorder="1" applyAlignment="1" applyProtection="1">
      <alignment horizontal="center" vertical="center"/>
    </xf>
    <xf numFmtId="0" fontId="38" fillId="0" borderId="92" xfId="0" applyFont="1" applyBorder="1" applyAlignment="1" applyProtection="1">
      <alignment horizontal="center" vertical="center" shrinkToFit="1"/>
    </xf>
    <xf numFmtId="186" fontId="44" fillId="7" borderId="108" xfId="0" applyNumberFormat="1" applyFont="1" applyFill="1" applyBorder="1" applyAlignment="1" applyProtection="1">
      <alignment vertical="center" shrinkToFit="1"/>
      <protection locked="0"/>
    </xf>
    <xf numFmtId="186" fontId="38" fillId="8" borderId="109" xfId="0" applyNumberFormat="1" applyFont="1" applyFill="1" applyBorder="1" applyAlignment="1" applyProtection="1">
      <alignment vertical="center" shrinkToFit="1"/>
    </xf>
    <xf numFmtId="186" fontId="38" fillId="8" borderId="110" xfId="0" applyNumberFormat="1" applyFont="1" applyFill="1" applyBorder="1" applyAlignment="1" applyProtection="1">
      <alignment vertical="center" shrinkToFit="1"/>
    </xf>
    <xf numFmtId="186" fontId="45" fillId="9" borderId="108" xfId="0" applyNumberFormat="1" applyFont="1" applyFill="1" applyBorder="1" applyAlignment="1" applyProtection="1">
      <alignment vertical="center" shrinkToFit="1"/>
    </xf>
    <xf numFmtId="186" fontId="38" fillId="8" borderId="111" xfId="0" applyNumberFormat="1" applyFont="1" applyFill="1" applyBorder="1" applyAlignment="1" applyProtection="1">
      <alignment vertical="center" shrinkToFit="1"/>
    </xf>
    <xf numFmtId="0" fontId="38" fillId="2" borderId="96" xfId="0" applyFont="1" applyFill="1" applyBorder="1" applyProtection="1">
      <alignment vertical="center"/>
    </xf>
    <xf numFmtId="0" fontId="46" fillId="2" borderId="109" xfId="0" applyFont="1" applyFill="1" applyBorder="1" applyAlignment="1" applyProtection="1">
      <alignment vertical="top" wrapText="1"/>
    </xf>
    <xf numFmtId="186" fontId="45" fillId="10" borderId="108" xfId="0" applyNumberFormat="1" applyFont="1" applyFill="1" applyBorder="1" applyAlignment="1" applyProtection="1">
      <alignment vertical="center" shrinkToFit="1"/>
    </xf>
    <xf numFmtId="0" fontId="38" fillId="0" borderId="112" xfId="0" applyFont="1" applyBorder="1" applyAlignment="1" applyProtection="1">
      <alignment horizontal="center" vertical="center" shrinkToFit="1"/>
    </xf>
    <xf numFmtId="186" fontId="44" fillId="7" borderId="113" xfId="0" applyNumberFormat="1" applyFont="1" applyFill="1" applyBorder="1" applyAlignment="1" applyProtection="1">
      <alignment vertical="center" shrinkToFit="1"/>
      <protection locked="0"/>
    </xf>
    <xf numFmtId="186" fontId="38" fillId="8" borderId="114" xfId="0" applyNumberFormat="1" applyFont="1" applyFill="1" applyBorder="1" applyAlignment="1" applyProtection="1">
      <alignment vertical="center" shrinkToFit="1"/>
    </xf>
    <xf numFmtId="186" fontId="38" fillId="8" borderId="115" xfId="0" applyNumberFormat="1" applyFont="1" applyFill="1" applyBorder="1" applyAlignment="1" applyProtection="1">
      <alignment vertical="center" shrinkToFit="1"/>
    </xf>
    <xf numFmtId="186" fontId="38" fillId="8" borderId="116" xfId="0" applyNumberFormat="1" applyFont="1" applyFill="1" applyBorder="1" applyAlignment="1" applyProtection="1">
      <alignment vertical="center" shrinkToFit="1"/>
    </xf>
    <xf numFmtId="186" fontId="45" fillId="9" borderId="117" xfId="0" applyNumberFormat="1" applyFont="1" applyFill="1" applyBorder="1" applyAlignment="1" applyProtection="1">
      <alignment vertical="center" shrinkToFit="1"/>
    </xf>
    <xf numFmtId="0" fontId="38" fillId="0" borderId="118" xfId="0" applyFont="1" applyBorder="1" applyProtection="1">
      <alignment vertical="center"/>
    </xf>
    <xf numFmtId="186" fontId="38" fillId="8" borderId="119" xfId="0" applyNumberFormat="1" applyFont="1" applyFill="1" applyBorder="1" applyAlignment="1" applyProtection="1">
      <alignment vertical="center" shrinkToFit="1"/>
    </xf>
    <xf numFmtId="188" fontId="38" fillId="0" borderId="120" xfId="0" applyNumberFormat="1" applyFont="1" applyFill="1" applyBorder="1" applyAlignment="1" applyProtection="1">
      <alignment vertical="center" shrinkToFit="1"/>
    </xf>
    <xf numFmtId="188" fontId="38" fillId="0" borderId="103" xfId="0" applyNumberFormat="1" applyFont="1" applyFill="1" applyBorder="1" applyAlignment="1" applyProtection="1">
      <alignment vertical="center" shrinkToFit="1"/>
    </xf>
    <xf numFmtId="188" fontId="38" fillId="0" borderId="104" xfId="0" applyNumberFormat="1" applyFont="1" applyFill="1" applyBorder="1" applyAlignment="1" applyProtection="1">
      <alignment vertical="center" shrinkToFit="1"/>
    </xf>
    <xf numFmtId="186" fontId="45" fillId="9" borderId="121" xfId="0" applyNumberFormat="1" applyFont="1" applyFill="1" applyBorder="1" applyAlignment="1" applyProtection="1">
      <alignment vertical="center" shrinkToFit="1"/>
    </xf>
    <xf numFmtId="0" fontId="38" fillId="2" borderId="17" xfId="0" applyFont="1" applyFill="1" applyBorder="1" applyProtection="1">
      <alignment vertical="center"/>
    </xf>
    <xf numFmtId="0" fontId="38" fillId="2" borderId="122" xfId="0" applyFont="1" applyFill="1" applyBorder="1" applyAlignment="1" applyProtection="1">
      <alignment horizontal="center" vertical="center"/>
    </xf>
    <xf numFmtId="185" fontId="38" fillId="0" borderId="123" xfId="0" applyNumberFormat="1" applyFont="1" applyBorder="1" applyAlignment="1" applyProtection="1">
      <alignment horizontal="center" vertical="center"/>
    </xf>
    <xf numFmtId="185" fontId="38" fillId="0" borderId="87" xfId="0" applyNumberFormat="1" applyFont="1" applyBorder="1" applyAlignment="1" applyProtection="1">
      <alignment horizontal="center" vertical="center"/>
    </xf>
    <xf numFmtId="185" fontId="38" fillId="0" borderId="124" xfId="0" applyNumberFormat="1" applyFont="1" applyBorder="1" applyAlignment="1" applyProtection="1">
      <alignment horizontal="center" vertical="center"/>
    </xf>
    <xf numFmtId="185" fontId="38" fillId="0" borderId="89" xfId="0" applyNumberFormat="1" applyFont="1" applyBorder="1" applyAlignment="1" applyProtection="1">
      <alignment horizontal="center" vertical="center"/>
    </xf>
    <xf numFmtId="185" fontId="38" fillId="0" borderId="11" xfId="0" applyNumberFormat="1" applyFont="1" applyBorder="1" applyAlignment="1" applyProtection="1">
      <alignment horizontal="center" vertical="center"/>
    </xf>
    <xf numFmtId="186" fontId="46" fillId="7" borderId="96" xfId="0" applyNumberFormat="1" applyFont="1" applyFill="1" applyBorder="1" applyAlignment="1" applyProtection="1">
      <alignment vertical="center" shrinkToFit="1"/>
      <protection locked="0"/>
    </xf>
    <xf numFmtId="186" fontId="38" fillId="7" borderId="19" xfId="0" applyNumberFormat="1" applyFont="1" applyFill="1" applyBorder="1" applyAlignment="1" applyProtection="1">
      <alignment vertical="center" shrinkToFit="1"/>
      <protection locked="0"/>
    </xf>
    <xf numFmtId="186" fontId="38" fillId="7" borderId="13" xfId="0" applyNumberFormat="1" applyFont="1" applyFill="1" applyBorder="1" applyAlignment="1" applyProtection="1">
      <alignment vertical="center" shrinkToFit="1"/>
      <protection locked="0"/>
    </xf>
    <xf numFmtId="186" fontId="38" fillId="7" borderId="90" xfId="0" applyNumberFormat="1" applyFont="1" applyFill="1" applyBorder="1" applyAlignment="1" applyProtection="1">
      <alignment vertical="center" shrinkToFit="1"/>
      <protection locked="0"/>
    </xf>
    <xf numFmtId="186" fontId="46" fillId="7" borderId="111" xfId="0" applyNumberFormat="1" applyFont="1" applyFill="1" applyBorder="1" applyAlignment="1" applyProtection="1">
      <alignment vertical="center" shrinkToFit="1"/>
      <protection locked="0"/>
    </xf>
    <xf numFmtId="186" fontId="38" fillId="7" borderId="5" xfId="0" applyNumberFormat="1" applyFont="1" applyFill="1" applyBorder="1" applyAlignment="1" applyProtection="1">
      <alignment vertical="center" shrinkToFit="1"/>
      <protection locked="0"/>
    </xf>
    <xf numFmtId="186" fontId="38" fillId="7" borderId="109" xfId="0" applyNumberFormat="1" applyFont="1" applyFill="1" applyBorder="1" applyAlignment="1" applyProtection="1">
      <alignment vertical="center" shrinkToFit="1"/>
      <protection locked="0"/>
    </xf>
    <xf numFmtId="186" fontId="38" fillId="7" borderId="110" xfId="0" applyNumberFormat="1" applyFont="1" applyFill="1" applyBorder="1" applyAlignment="1" applyProtection="1">
      <alignment vertical="center" shrinkToFit="1"/>
      <protection locked="0"/>
    </xf>
    <xf numFmtId="0" fontId="38" fillId="0" borderId="96" xfId="0" applyFont="1" applyBorder="1" applyProtection="1">
      <alignment vertical="center"/>
    </xf>
    <xf numFmtId="0" fontId="46" fillId="0" borderId="109" xfId="0" applyFont="1" applyBorder="1" applyAlignment="1" applyProtection="1">
      <alignment vertical="top" wrapText="1"/>
    </xf>
    <xf numFmtId="0" fontId="38" fillId="0" borderId="125" xfId="0" applyFont="1" applyBorder="1" applyAlignment="1" applyProtection="1">
      <alignment horizontal="center" vertical="center" shrinkToFit="1"/>
    </xf>
    <xf numFmtId="186" fontId="46" fillId="7" borderId="126" xfId="0" applyNumberFormat="1" applyFont="1" applyFill="1" applyBorder="1" applyAlignment="1" applyProtection="1">
      <alignment vertical="center" shrinkToFit="1"/>
      <protection locked="0"/>
    </xf>
    <xf numFmtId="186" fontId="38" fillId="7" borderId="127" xfId="0" applyNumberFormat="1" applyFont="1" applyFill="1" applyBorder="1" applyAlignment="1" applyProtection="1">
      <alignment vertical="center" shrinkToFit="1"/>
      <protection locked="0"/>
    </xf>
    <xf numFmtId="186" fontId="38" fillId="7" borderId="115" xfId="0" applyNumberFormat="1" applyFont="1" applyFill="1" applyBorder="1" applyAlignment="1" applyProtection="1">
      <alignment vertical="center" shrinkToFit="1"/>
      <protection locked="0"/>
    </xf>
    <xf numFmtId="186" fontId="38" fillId="7" borderId="116" xfId="0" applyNumberFormat="1" applyFont="1" applyFill="1" applyBorder="1" applyAlignment="1" applyProtection="1">
      <alignment vertical="center" shrinkToFit="1"/>
      <protection locked="0"/>
    </xf>
    <xf numFmtId="0" fontId="38" fillId="0" borderId="128" xfId="0" applyFont="1" applyBorder="1" applyProtection="1">
      <alignment vertical="center"/>
    </xf>
    <xf numFmtId="186" fontId="38" fillId="0" borderId="129" xfId="0" applyNumberFormat="1" applyFont="1" applyFill="1" applyBorder="1" applyAlignment="1" applyProtection="1">
      <alignment vertical="center" shrinkToFit="1"/>
    </xf>
    <xf numFmtId="186" fontId="38" fillId="0" borderId="104" xfId="0" applyNumberFormat="1" applyFont="1" applyFill="1" applyBorder="1" applyAlignment="1" applyProtection="1">
      <alignment vertical="center" shrinkToFit="1"/>
    </xf>
    <xf numFmtId="186" fontId="45" fillId="8" borderId="121" xfId="0" applyNumberFormat="1" applyFont="1" applyFill="1" applyBorder="1" applyAlignment="1" applyProtection="1">
      <alignment vertical="center" shrinkToFit="1"/>
    </xf>
    <xf numFmtId="186" fontId="38" fillId="2" borderId="0" xfId="0" applyNumberFormat="1" applyFont="1" applyFill="1" applyBorder="1" applyProtection="1">
      <alignment vertical="center"/>
    </xf>
    <xf numFmtId="0" fontId="51" fillId="2" borderId="17" xfId="0" applyFont="1" applyFill="1" applyBorder="1" applyProtection="1">
      <alignment vertical="center"/>
    </xf>
    <xf numFmtId="0" fontId="51" fillId="2" borderId="0" xfId="0" applyFont="1" applyFill="1" applyBorder="1" applyProtection="1">
      <alignment vertical="center"/>
    </xf>
    <xf numFmtId="0" fontId="21" fillId="4" borderId="84" xfId="0" applyFont="1" applyFill="1" applyBorder="1" applyAlignment="1" applyProtection="1">
      <alignment horizontal="center" vertical="center"/>
      <protection locked="0"/>
    </xf>
    <xf numFmtId="0" fontId="21" fillId="4" borderId="85" xfId="0" applyFont="1" applyFill="1" applyBorder="1" applyAlignment="1" applyProtection="1">
      <alignment horizontal="center" vertical="center"/>
      <protection locked="0"/>
    </xf>
    <xf numFmtId="0" fontId="25" fillId="3" borderId="63" xfId="0" applyNumberFormat="1" applyFont="1" applyFill="1" applyBorder="1" applyAlignment="1" applyProtection="1">
      <alignment horizontal="center" vertical="center"/>
    </xf>
    <xf numFmtId="0" fontId="14" fillId="0" borderId="14" xfId="0" applyFont="1" applyBorder="1" applyAlignment="1" applyProtection="1">
      <alignment horizontal="left" vertical="center"/>
    </xf>
    <xf numFmtId="0" fontId="14" fillId="0" borderId="34" xfId="0" applyFont="1" applyBorder="1" applyAlignment="1" applyProtection="1">
      <alignment horizontal="left" vertical="center"/>
    </xf>
    <xf numFmtId="0" fontId="14" fillId="0" borderId="51" xfId="0" applyFont="1" applyBorder="1" applyAlignment="1" applyProtection="1">
      <alignment horizontal="left" vertical="center"/>
    </xf>
    <xf numFmtId="181" fontId="25" fillId="3" borderId="34" xfId="0" applyNumberFormat="1" applyFont="1" applyFill="1" applyBorder="1" applyAlignment="1" applyProtection="1">
      <alignment horizontal="right" vertical="center"/>
    </xf>
    <xf numFmtId="0" fontId="17" fillId="2" borderId="25" xfId="20" applyFont="1" applyFill="1" applyBorder="1" applyAlignment="1" applyProtection="1">
      <alignment horizontal="center" vertical="center" wrapText="1"/>
    </xf>
    <xf numFmtId="0" fontId="17" fillId="2" borderId="32" xfId="20" applyFont="1" applyFill="1" applyBorder="1" applyAlignment="1" applyProtection="1">
      <alignment horizontal="center" vertical="center" wrapText="1"/>
    </xf>
    <xf numFmtId="0" fontId="17" fillId="2" borderId="6" xfId="20" applyFont="1" applyFill="1" applyBorder="1" applyAlignment="1" applyProtection="1">
      <alignment horizontal="center" vertical="center" wrapText="1"/>
    </xf>
    <xf numFmtId="0" fontId="17" fillId="2" borderId="24" xfId="20" applyFont="1" applyFill="1" applyBorder="1" applyAlignment="1" applyProtection="1">
      <alignment horizontal="center" vertical="center" wrapText="1"/>
    </xf>
    <xf numFmtId="0" fontId="17" fillId="2" borderId="0" xfId="20" applyFont="1" applyFill="1" applyBorder="1" applyAlignment="1" applyProtection="1">
      <alignment horizontal="center" vertical="center" wrapText="1"/>
    </xf>
    <xf numFmtId="0" fontId="17" fillId="2" borderId="23" xfId="20" applyFont="1" applyFill="1" applyBorder="1" applyAlignment="1" applyProtection="1">
      <alignment horizontal="center" vertical="center" wrapText="1"/>
    </xf>
    <xf numFmtId="0" fontId="17" fillId="2" borderId="14" xfId="20" applyFont="1" applyFill="1" applyBorder="1" applyAlignment="1" applyProtection="1">
      <alignment horizontal="center" vertical="center" wrapText="1"/>
    </xf>
    <xf numFmtId="0" fontId="17" fillId="2" borderId="34" xfId="20" applyFont="1" applyFill="1" applyBorder="1" applyAlignment="1" applyProtection="1">
      <alignment horizontal="center" vertical="center" wrapText="1"/>
    </xf>
    <xf numFmtId="0" fontId="17" fillId="2" borderId="51" xfId="20" applyFont="1" applyFill="1" applyBorder="1" applyAlignment="1" applyProtection="1">
      <alignment horizontal="center" vertical="center" wrapText="1"/>
    </xf>
    <xf numFmtId="0" fontId="14" fillId="0" borderId="37" xfId="20" applyFont="1" applyBorder="1" applyAlignment="1" applyProtection="1">
      <alignment horizontal="center" vertical="center" shrinkToFit="1"/>
    </xf>
    <xf numFmtId="0" fontId="14" fillId="0" borderId="41" xfId="20" applyFont="1" applyBorder="1" applyAlignment="1" applyProtection="1">
      <alignment horizontal="center" vertical="center" shrinkToFit="1"/>
    </xf>
    <xf numFmtId="0" fontId="14" fillId="0" borderId="38" xfId="20" applyFont="1" applyBorder="1" applyAlignment="1" applyProtection="1">
      <alignment horizontal="center" vertical="center" shrinkToFit="1"/>
    </xf>
    <xf numFmtId="0" fontId="14" fillId="0" borderId="26"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9" xfId="20" applyFont="1" applyBorder="1" applyAlignment="1" applyProtection="1">
      <alignment horizontal="center" vertical="center" shrinkToFit="1"/>
    </xf>
    <xf numFmtId="0" fontId="23" fillId="2" borderId="18"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14" fillId="0" borderId="3" xfId="20" applyFont="1" applyFill="1" applyBorder="1" applyAlignment="1" applyProtection="1">
      <alignment horizontal="center" vertical="center" shrinkToFit="1"/>
    </xf>
    <xf numFmtId="0" fontId="14" fillId="0" borderId="4" xfId="20" applyFont="1" applyFill="1" applyBorder="1" applyAlignment="1" applyProtection="1">
      <alignment horizontal="center" vertical="center" shrinkToFit="1"/>
    </xf>
    <xf numFmtId="179" fontId="25" fillId="4" borderId="3" xfId="0" applyNumberFormat="1" applyFont="1" applyFill="1" applyBorder="1" applyAlignment="1" applyProtection="1">
      <alignment horizontal="center" vertical="center"/>
      <protection locked="0"/>
    </xf>
    <xf numFmtId="179" fontId="25" fillId="4" borderId="4" xfId="0" applyNumberFormat="1" applyFont="1" applyFill="1" applyBorder="1" applyAlignment="1" applyProtection="1">
      <alignment horizontal="center" vertical="center"/>
      <protection locked="0"/>
    </xf>
    <xf numFmtId="179" fontId="25" fillId="4" borderId="9" xfId="0" applyNumberFormat="1" applyFont="1" applyFill="1" applyBorder="1" applyAlignment="1" applyProtection="1">
      <alignment horizontal="center" vertical="center"/>
      <protection locked="0"/>
    </xf>
    <xf numFmtId="0" fontId="14" fillId="0" borderId="11" xfId="20" applyFont="1" applyFill="1" applyBorder="1" applyAlignment="1" applyProtection="1">
      <alignment horizontal="center" vertical="center"/>
    </xf>
    <xf numFmtId="0" fontId="14" fillId="0" borderId="15" xfId="20" applyFont="1" applyFill="1" applyBorder="1" applyAlignment="1" applyProtection="1">
      <alignment horizontal="center" vertical="center"/>
    </xf>
    <xf numFmtId="0" fontId="14" fillId="0" borderId="22" xfId="20" applyFont="1" applyFill="1" applyBorder="1" applyAlignment="1" applyProtection="1">
      <alignment horizontal="center" vertical="center"/>
    </xf>
    <xf numFmtId="179" fontId="25" fillId="3" borderId="15" xfId="0" applyNumberFormat="1" applyFont="1" applyFill="1" applyBorder="1" applyAlignment="1" applyProtection="1">
      <alignment horizontal="center" vertical="center"/>
    </xf>
    <xf numFmtId="179" fontId="25" fillId="3" borderId="12" xfId="0" applyNumberFormat="1" applyFont="1" applyFill="1" applyBorder="1" applyAlignment="1" applyProtection="1">
      <alignment horizontal="center" vertical="center"/>
    </xf>
    <xf numFmtId="180" fontId="25" fillId="3" borderId="63" xfId="0" applyNumberFormat="1" applyFont="1" applyFill="1" applyBorder="1" applyAlignment="1" applyProtection="1">
      <alignment horizontal="center" vertical="center"/>
    </xf>
    <xf numFmtId="0" fontId="21" fillId="2" borderId="0" xfId="0" applyFont="1" applyFill="1" applyAlignment="1" applyProtection="1">
      <alignment horizontal="left" vertical="center" wrapText="1"/>
    </xf>
    <xf numFmtId="0" fontId="24" fillId="0" borderId="33"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39" xfId="0" applyFont="1" applyFill="1" applyBorder="1" applyAlignment="1" applyProtection="1">
      <alignment horizontal="center" vertical="center" shrinkToFit="1"/>
      <protection locked="0"/>
    </xf>
    <xf numFmtId="179" fontId="25" fillId="4" borderId="5" xfId="0" applyNumberFormat="1" applyFont="1" applyFill="1" applyBorder="1" applyAlignment="1" applyProtection="1">
      <alignment horizontal="center" vertical="center"/>
      <protection locked="0"/>
    </xf>
    <xf numFmtId="180" fontId="25" fillId="2" borderId="0" xfId="0" applyNumberFormat="1" applyFont="1" applyFill="1" applyBorder="1" applyAlignment="1" applyProtection="1">
      <alignment horizontal="center" vertical="center"/>
    </xf>
    <xf numFmtId="0" fontId="29" fillId="0" borderId="29" xfId="0" applyFont="1" applyBorder="1" applyAlignment="1" applyProtection="1">
      <alignment horizontal="center" vertical="center"/>
    </xf>
    <xf numFmtId="0" fontId="21" fillId="0" borderId="29" xfId="0" applyFont="1" applyBorder="1" applyAlignment="1" applyProtection="1">
      <alignment horizontal="center" vertical="center"/>
    </xf>
    <xf numFmtId="180" fontId="25" fillId="3" borderId="29" xfId="0" applyNumberFormat="1" applyFont="1" applyFill="1" applyBorder="1" applyAlignment="1" applyProtection="1">
      <alignment horizontal="center" vertical="center"/>
    </xf>
    <xf numFmtId="0" fontId="21" fillId="0" borderId="86" xfId="0" applyFont="1" applyBorder="1" applyAlignment="1" applyProtection="1">
      <alignment horizontal="left" vertical="center"/>
    </xf>
    <xf numFmtId="0" fontId="31" fillId="0" borderId="28" xfId="0" applyFont="1" applyBorder="1" applyAlignment="1" applyProtection="1">
      <alignment horizontal="left"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5" fillId="4" borderId="4"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xf>
    <xf numFmtId="0" fontId="14" fillId="0" borderId="10" xfId="20" applyFont="1" applyFill="1" applyBorder="1" applyAlignment="1" applyProtection="1">
      <alignment horizontal="center" vertical="center"/>
    </xf>
    <xf numFmtId="0" fontId="14" fillId="0" borderId="1" xfId="20" applyFont="1" applyFill="1" applyBorder="1" applyAlignment="1" applyProtection="1">
      <alignment horizontal="center" vertical="center"/>
    </xf>
    <xf numFmtId="0" fontId="14" fillId="0" borderId="7" xfId="20" applyFont="1" applyFill="1" applyBorder="1" applyAlignment="1" applyProtection="1">
      <alignment horizontal="center" vertical="center"/>
    </xf>
    <xf numFmtId="0" fontId="14" fillId="0" borderId="16" xfId="2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4" fillId="0" borderId="17" xfId="20" applyFont="1" applyFill="1" applyBorder="1" applyAlignment="1" applyProtection="1">
      <alignment horizontal="center" vertical="center"/>
    </xf>
    <xf numFmtId="0" fontId="14" fillId="0" borderId="18" xfId="20" applyFont="1" applyFill="1" applyBorder="1" applyAlignment="1" applyProtection="1">
      <alignment horizontal="center" vertical="center"/>
    </xf>
    <xf numFmtId="0" fontId="14" fillId="0" borderId="2" xfId="20" applyFont="1" applyFill="1" applyBorder="1" applyAlignment="1" applyProtection="1">
      <alignment horizontal="center" vertical="center"/>
    </xf>
    <xf numFmtId="0" fontId="14" fillId="0" borderId="19" xfId="20" applyFont="1" applyFill="1" applyBorder="1" applyAlignment="1" applyProtection="1">
      <alignment horizontal="center" vertical="center"/>
    </xf>
    <xf numFmtId="181" fontId="25" fillId="4" borderId="29" xfId="0" applyNumberFormat="1" applyFont="1" applyFill="1" applyBorder="1" applyAlignment="1" applyProtection="1">
      <alignment horizontal="center" vertical="center"/>
      <protection locked="0"/>
    </xf>
    <xf numFmtId="0" fontId="21" fillId="0" borderId="2" xfId="0" applyFont="1" applyBorder="1" applyAlignment="1" applyProtection="1">
      <alignment horizontal="center" vertical="center"/>
    </xf>
    <xf numFmtId="181" fontId="25" fillId="4" borderId="28" xfId="0" applyNumberFormat="1" applyFont="1" applyFill="1" applyBorder="1" applyAlignment="1" applyProtection="1">
      <alignment horizontal="center" vertical="center"/>
      <protection locked="0"/>
    </xf>
    <xf numFmtId="0" fontId="29" fillId="0" borderId="31" xfId="0" applyFont="1" applyBorder="1" applyAlignment="1" applyProtection="1">
      <alignment horizontal="center" vertical="center"/>
    </xf>
    <xf numFmtId="0" fontId="14" fillId="2" borderId="11" xfId="20" applyFont="1" applyFill="1" applyBorder="1" applyAlignment="1" applyProtection="1">
      <alignment horizontal="center" vertical="center"/>
    </xf>
    <xf numFmtId="0" fontId="14" fillId="2" borderId="15" xfId="20" applyFont="1" applyFill="1" applyBorder="1" applyAlignment="1" applyProtection="1">
      <alignment horizontal="center" vertical="center"/>
    </xf>
    <xf numFmtId="0" fontId="14" fillId="2" borderId="12" xfId="20" applyFont="1" applyFill="1" applyBorder="1" applyAlignment="1" applyProtection="1">
      <alignment horizontal="center" vertical="center"/>
    </xf>
    <xf numFmtId="177" fontId="25"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179" fontId="19" fillId="3" borderId="30" xfId="0" applyNumberFormat="1" applyFont="1" applyFill="1" applyBorder="1" applyAlignment="1" applyProtection="1">
      <alignment horizontal="center" vertical="center"/>
    </xf>
    <xf numFmtId="179" fontId="19" fillId="3" borderId="74"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xf>
    <xf numFmtId="181" fontId="25"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5" fillId="3" borderId="65"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wrapText="1"/>
    </xf>
    <xf numFmtId="0" fontId="29" fillId="0" borderId="73"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73" xfId="0" applyFont="1" applyBorder="1" applyAlignment="1" applyProtection="1">
      <alignment horizontal="center" vertical="center"/>
    </xf>
    <xf numFmtId="180" fontId="25" fillId="3" borderId="31" xfId="0" applyNumberFormat="1" applyFont="1" applyFill="1" applyBorder="1" applyAlignment="1" applyProtection="1">
      <alignment horizontal="center" vertical="center"/>
    </xf>
    <xf numFmtId="180" fontId="25" fillId="3" borderId="73" xfId="0" applyNumberFormat="1" applyFont="1" applyFill="1" applyBorder="1" applyAlignment="1" applyProtection="1">
      <alignment horizontal="center" vertical="center"/>
    </xf>
    <xf numFmtId="0" fontId="21" fillId="0" borderId="68" xfId="0" applyFont="1" applyBorder="1" applyAlignment="1" applyProtection="1">
      <alignment horizontal="left" vertical="center" wrapText="1"/>
    </xf>
    <xf numFmtId="0" fontId="21" fillId="0" borderId="65" xfId="0" applyFont="1" applyBorder="1" applyAlignment="1" applyProtection="1">
      <alignment horizontal="left" vertical="center"/>
    </xf>
    <xf numFmtId="178" fontId="21" fillId="2" borderId="65" xfId="0" applyNumberFormat="1" applyFont="1" applyFill="1" applyBorder="1" applyAlignment="1" applyProtection="1">
      <alignment horizontal="center" vertical="center"/>
    </xf>
    <xf numFmtId="178" fontId="21" fillId="2" borderId="66" xfId="0" applyNumberFormat="1" applyFont="1" applyFill="1" applyBorder="1" applyAlignment="1" applyProtection="1">
      <alignment horizontal="center" vertical="center"/>
    </xf>
    <xf numFmtId="0" fontId="21" fillId="2" borderId="16" xfId="0" applyFont="1" applyFill="1" applyBorder="1" applyAlignment="1" applyProtection="1">
      <alignment horizontal="left" vertical="center"/>
    </xf>
    <xf numFmtId="0" fontId="21" fillId="2" borderId="0" xfId="0" applyFont="1" applyFill="1" applyAlignment="1" applyProtection="1">
      <alignment horizontal="left" vertical="center"/>
    </xf>
    <xf numFmtId="0" fontId="21" fillId="0" borderId="68" xfId="0" applyFont="1" applyBorder="1" applyAlignment="1" applyProtection="1">
      <alignment horizontal="left" vertical="center"/>
    </xf>
    <xf numFmtId="0" fontId="21" fillId="2" borderId="0" xfId="0" applyFont="1" applyFill="1" applyAlignment="1" applyProtection="1">
      <alignment horizontal="center" vertical="center"/>
    </xf>
    <xf numFmtId="0" fontId="14" fillId="0" borderId="10"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9" xfId="0" applyFont="1" applyBorder="1" applyAlignment="1" applyProtection="1">
      <alignment horizontal="center" vertical="center"/>
    </xf>
    <xf numFmtId="0" fontId="21" fillId="0" borderId="10"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4" borderId="75"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31" fillId="0" borderId="77" xfId="0" applyFont="1" applyBorder="1" applyAlignment="1" applyProtection="1">
      <alignment horizontal="left" vertical="center"/>
    </xf>
    <xf numFmtId="0" fontId="21" fillId="0" borderId="78" xfId="0" applyFont="1" applyBorder="1" applyAlignment="1" applyProtection="1">
      <alignment horizontal="left"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31" fillId="0" borderId="68" xfId="0" applyFont="1" applyBorder="1" applyAlignment="1" applyProtection="1">
      <alignment horizontal="left" vertical="center" shrinkToFit="1"/>
    </xf>
    <xf numFmtId="0" fontId="21" fillId="0" borderId="65" xfId="0" applyFont="1" applyBorder="1" applyAlignment="1" applyProtection="1">
      <alignment horizontal="left" vertical="center" shrinkToFit="1"/>
    </xf>
    <xf numFmtId="178" fontId="21" fillId="4" borderId="65" xfId="0" applyNumberFormat="1" applyFont="1" applyFill="1" applyBorder="1" applyAlignment="1" applyProtection="1">
      <alignment horizontal="center" vertical="center"/>
      <protection locked="0"/>
    </xf>
    <xf numFmtId="178" fontId="21" fillId="4" borderId="66" xfId="0" applyNumberFormat="1" applyFont="1" applyFill="1" applyBorder="1" applyAlignment="1" applyProtection="1">
      <alignment horizontal="center" vertical="center"/>
      <protection locked="0"/>
    </xf>
    <xf numFmtId="0" fontId="21" fillId="4" borderId="65" xfId="0" applyFont="1" applyFill="1" applyBorder="1" applyAlignment="1" applyProtection="1">
      <alignment horizontal="center" vertical="center"/>
      <protection locked="0"/>
    </xf>
    <xf numFmtId="0" fontId="21" fillId="4" borderId="66" xfId="0" applyFont="1" applyFill="1" applyBorder="1" applyAlignment="1" applyProtection="1">
      <alignment horizontal="center" vertical="center"/>
      <protection locked="0"/>
    </xf>
    <xf numFmtId="0" fontId="21" fillId="0" borderId="83" xfId="0" applyFont="1" applyBorder="1" applyAlignment="1" applyProtection="1">
      <alignment horizontal="left" vertical="center"/>
    </xf>
    <xf numFmtId="0" fontId="21" fillId="0" borderId="84" xfId="0" applyFont="1" applyBorder="1" applyAlignment="1" applyProtection="1">
      <alignment horizontal="left" vertical="center"/>
    </xf>
    <xf numFmtId="0" fontId="31" fillId="0" borderId="65" xfId="0" applyFont="1" applyBorder="1" applyAlignment="1" applyProtection="1">
      <alignment horizontal="left" vertical="center"/>
    </xf>
    <xf numFmtId="182" fontId="21" fillId="4" borderId="65" xfId="0" applyNumberFormat="1" applyFont="1" applyFill="1" applyBorder="1" applyAlignment="1" applyProtection="1">
      <alignment horizontal="center" vertical="center"/>
      <protection locked="0"/>
    </xf>
    <xf numFmtId="182" fontId="21" fillId="4" borderId="66" xfId="0" applyNumberFormat="1" applyFont="1" applyFill="1" applyBorder="1" applyAlignment="1" applyProtection="1">
      <alignment horizontal="center" vertical="center"/>
      <protection locked="0"/>
    </xf>
    <xf numFmtId="0" fontId="21" fillId="0" borderId="80" xfId="0" applyFont="1" applyBorder="1" applyAlignment="1" applyProtection="1">
      <alignment horizontal="left" vertical="center"/>
    </xf>
    <xf numFmtId="0" fontId="21" fillId="0" borderId="81" xfId="0" applyFont="1" applyBorder="1" applyAlignment="1" applyProtection="1">
      <alignment horizontal="left" vertical="center"/>
    </xf>
    <xf numFmtId="0" fontId="21" fillId="4" borderId="81" xfId="0" applyFont="1" applyFill="1" applyBorder="1" applyAlignment="1" applyProtection="1">
      <alignment horizontal="center" vertical="center"/>
      <protection locked="0"/>
    </xf>
    <xf numFmtId="0" fontId="21" fillId="4" borderId="82" xfId="0" applyFont="1" applyFill="1" applyBorder="1" applyAlignment="1" applyProtection="1">
      <alignment horizontal="center" vertical="center"/>
      <protection locked="0"/>
    </xf>
    <xf numFmtId="0" fontId="14" fillId="0" borderId="69" xfId="0" applyFont="1" applyBorder="1" applyAlignment="1" applyProtection="1">
      <alignment horizontal="left" vertical="center" wrapText="1"/>
    </xf>
    <xf numFmtId="0" fontId="14" fillId="0" borderId="70" xfId="0" applyFont="1" applyBorder="1" applyAlignment="1" applyProtection="1">
      <alignment horizontal="left" vertical="center" wrapText="1"/>
    </xf>
    <xf numFmtId="0" fontId="14"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3" fillId="3" borderId="70" xfId="0" applyNumberFormat="1" applyFont="1" applyFill="1" applyBorder="1" applyAlignment="1" applyProtection="1">
      <alignment horizontal="center" vertical="center"/>
    </xf>
    <xf numFmtId="0" fontId="32" fillId="0" borderId="83"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32" fillId="2" borderId="16" xfId="0" applyFont="1" applyFill="1" applyBorder="1" applyAlignment="1" applyProtection="1">
      <alignment horizontal="left" vertical="center" wrapText="1"/>
    </xf>
    <xf numFmtId="0" fontId="30" fillId="2" borderId="0" xfId="0" applyFont="1" applyFill="1" applyAlignment="1" applyProtection="1">
      <alignment horizontal="left" vertical="center" wrapText="1"/>
    </xf>
    <xf numFmtId="184" fontId="25" fillId="3" borderId="63" xfId="0" applyNumberFormat="1"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5" fillId="3" borderId="4" xfId="0" applyFont="1" applyFill="1" applyBorder="1" applyAlignment="1" applyProtection="1">
      <alignment horizontal="center" vertical="center"/>
    </xf>
    <xf numFmtId="0" fontId="15" fillId="2" borderId="0" xfId="20" applyFont="1" applyFill="1" applyAlignment="1" applyProtection="1">
      <alignment horizontal="center" vertical="center" wrapText="1"/>
    </xf>
    <xf numFmtId="0" fontId="14" fillId="0" borderId="37" xfId="0" applyFont="1" applyBorder="1" applyAlignment="1" applyProtection="1">
      <alignment horizontal="left" vertical="center" shrinkToFit="1"/>
    </xf>
    <xf numFmtId="0" fontId="14" fillId="0" borderId="4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4" fillId="0" borderId="45"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43" xfId="0" applyFont="1" applyBorder="1" applyAlignment="1" applyProtection="1">
      <alignment horizontal="left" vertical="center" shrinkToFit="1"/>
    </xf>
    <xf numFmtId="0" fontId="14" fillId="0" borderId="72"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15"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181" fontId="33" fillId="3" borderId="46" xfId="0" applyNumberFormat="1" applyFont="1" applyFill="1" applyBorder="1" applyAlignment="1" applyProtection="1">
      <alignment horizontal="right" vertical="center"/>
    </xf>
    <xf numFmtId="0" fontId="14" fillId="0" borderId="72"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181" fontId="33" fillId="3" borderId="15" xfId="0" applyNumberFormat="1" applyFont="1" applyFill="1" applyBorder="1" applyAlignment="1" applyProtection="1">
      <alignment horizontal="right" vertical="center"/>
    </xf>
    <xf numFmtId="0" fontId="14" fillId="0" borderId="72" xfId="0" applyFont="1" applyBorder="1" applyAlignment="1" applyProtection="1">
      <alignment horizontal="left" vertical="center" wrapText="1"/>
    </xf>
    <xf numFmtId="0" fontId="25"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21" fillId="4" borderId="10"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177" fontId="21" fillId="4" borderId="4" xfId="0" applyNumberFormat="1" applyFont="1" applyFill="1" applyBorder="1" applyAlignment="1" applyProtection="1">
      <alignment horizontal="center" vertical="center" shrinkToFit="1"/>
      <protection locked="0"/>
    </xf>
    <xf numFmtId="177" fontId="21" fillId="4" borderId="9" xfId="0" applyNumberFormat="1" applyFont="1" applyFill="1" applyBorder="1" applyAlignment="1" applyProtection="1">
      <alignment horizontal="center" vertical="center" shrinkToFit="1"/>
      <protection locked="0"/>
    </xf>
    <xf numFmtId="0" fontId="14" fillId="0" borderId="45"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177" fontId="21" fillId="4" borderId="10" xfId="0" applyNumberFormat="1" applyFont="1" applyFill="1" applyBorder="1" applyAlignment="1" applyProtection="1">
      <alignment horizontal="center" vertical="center" shrinkToFit="1"/>
      <protection locked="0"/>
    </xf>
    <xf numFmtId="177" fontId="21" fillId="4" borderId="1"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8"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27"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center" vertical="center" wrapText="1"/>
    </xf>
    <xf numFmtId="0" fontId="14" fillId="0" borderId="4" xfId="20" applyFont="1" applyBorder="1" applyAlignment="1" applyProtection="1">
      <alignment horizontal="center" vertical="center" wrapText="1"/>
    </xf>
    <xf numFmtId="0" fontId="14" fillId="0" borderId="5" xfId="20" applyFont="1" applyBorder="1" applyAlignment="1" applyProtection="1">
      <alignment horizontal="center"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21" fillId="0" borderId="18" xfId="0" applyFont="1" applyBorder="1" applyAlignment="1" applyProtection="1">
      <alignment horizontal="left" vertical="center" wrapText="1"/>
    </xf>
    <xf numFmtId="0" fontId="21" fillId="0" borderId="2" xfId="0" applyFont="1" applyBorder="1" applyAlignment="1" applyProtection="1">
      <alignment horizontal="lef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7" fontId="9" fillId="3" borderId="3" xfId="0" applyNumberFormat="1" applyFont="1" applyFill="1" applyBorder="1" applyAlignment="1" applyProtection="1">
      <alignment horizontal="center" vertical="center" shrinkToFit="1"/>
    </xf>
    <xf numFmtId="177" fontId="9" fillId="3" borderId="4" xfId="0" applyNumberFormat="1" applyFont="1" applyFill="1" applyBorder="1" applyAlignment="1" applyProtection="1">
      <alignment horizontal="center" vertical="center" shrinkToFit="1"/>
    </xf>
    <xf numFmtId="177"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3" fontId="9" fillId="2" borderId="0" xfId="3" applyNumberFormat="1" applyFont="1" applyFill="1" applyBorder="1" applyAlignment="1" applyProtection="1">
      <alignment horizontal="right" vertical="center"/>
    </xf>
    <xf numFmtId="0" fontId="9" fillId="2" borderId="37"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2" borderId="33"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9" fillId="3" borderId="43" xfId="0"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27"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39" xfId="0" applyFont="1" applyFill="1" applyBorder="1" applyAlignment="1" applyProtection="1">
      <alignment horizontal="center" vertical="center" shrinkToFit="1"/>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5" xfId="0" applyNumberFormat="1" applyFont="1" applyFill="1" applyBorder="1" applyAlignment="1" applyProtection="1">
      <alignment horizontal="center" vertical="center"/>
    </xf>
    <xf numFmtId="176" fontId="9" fillId="3" borderId="56"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40" fillId="2" borderId="0" xfId="0" applyFont="1" applyFill="1" applyAlignment="1" applyProtection="1">
      <alignment horizontal="center" vertical="center"/>
    </xf>
    <xf numFmtId="0" fontId="42" fillId="2" borderId="11" xfId="0" applyFont="1" applyFill="1" applyBorder="1" applyAlignment="1" applyProtection="1">
      <alignment horizontal="center" vertical="center"/>
    </xf>
    <xf numFmtId="0" fontId="42" fillId="2" borderId="15" xfId="0" applyFont="1" applyFill="1" applyBorder="1" applyAlignment="1" applyProtection="1">
      <alignment horizontal="center" vertical="center"/>
    </xf>
    <xf numFmtId="0" fontId="42" fillId="2" borderId="12" xfId="0" applyFont="1" applyFill="1" applyBorder="1" applyAlignment="1" applyProtection="1">
      <alignment horizontal="center" vertical="center"/>
    </xf>
    <xf numFmtId="0" fontId="42" fillId="6" borderId="11" xfId="0" applyFont="1" applyFill="1" applyBorder="1" applyAlignment="1" applyProtection="1">
      <alignment horizontal="center" vertical="center" shrinkToFit="1"/>
      <protection locked="0"/>
    </xf>
    <xf numFmtId="0" fontId="42" fillId="6" borderId="15" xfId="0" applyFont="1" applyFill="1" applyBorder="1" applyAlignment="1" applyProtection="1">
      <alignment horizontal="center" vertical="center" shrinkToFit="1"/>
      <protection locked="0"/>
    </xf>
    <xf numFmtId="0" fontId="42" fillId="6" borderId="12" xfId="0" applyFont="1" applyFill="1" applyBorder="1" applyAlignment="1" applyProtection="1">
      <alignment horizontal="center" vertical="center" shrinkToFit="1"/>
      <protection locked="0"/>
    </xf>
    <xf numFmtId="0" fontId="44" fillId="0" borderId="25" xfId="0" applyFont="1" applyBorder="1" applyAlignment="1" applyProtection="1">
      <alignment horizontal="center" vertical="center"/>
    </xf>
    <xf numFmtId="0" fontId="44" fillId="0" borderId="32" xfId="0" applyFont="1" applyBorder="1" applyAlignment="1" applyProtection="1">
      <alignment horizontal="center" vertical="center"/>
    </xf>
    <xf numFmtId="0" fontId="44" fillId="0" borderId="87" xfId="0" applyFont="1" applyBorder="1" applyAlignment="1" applyProtection="1">
      <alignment horizontal="center" vertical="center"/>
    </xf>
    <xf numFmtId="0" fontId="44" fillId="0" borderId="26" xfId="0" applyFont="1" applyBorder="1" applyAlignment="1" applyProtection="1">
      <alignment horizontal="center" vertical="center"/>
    </xf>
    <xf numFmtId="0" fontId="44" fillId="0" borderId="2" xfId="0" applyFont="1" applyBorder="1" applyAlignment="1" applyProtection="1">
      <alignment horizontal="center" vertical="center"/>
    </xf>
    <xf numFmtId="0" fontId="44" fillId="0" borderId="19" xfId="0" applyFont="1" applyBorder="1" applyAlignment="1" applyProtection="1">
      <alignment horizontal="center" vertical="center"/>
    </xf>
    <xf numFmtId="0" fontId="38" fillId="0" borderId="89" xfId="0" applyFont="1" applyBorder="1" applyAlignment="1" applyProtection="1">
      <alignment horizontal="center" vertical="center" wrapText="1"/>
    </xf>
    <xf numFmtId="0" fontId="38" fillId="0" borderId="90" xfId="0" applyFont="1" applyBorder="1" applyAlignment="1" applyProtection="1">
      <alignment horizontal="center" vertical="center" wrapText="1"/>
    </xf>
    <xf numFmtId="0" fontId="38" fillId="0" borderId="3"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2" borderId="24"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0" borderId="45" xfId="0" applyFont="1" applyBorder="1" applyAlignment="1" applyProtection="1">
      <alignment horizontal="left" vertical="center"/>
    </xf>
    <xf numFmtId="0" fontId="38" fillId="0" borderId="1" xfId="0" applyFont="1" applyBorder="1" applyAlignment="1" applyProtection="1">
      <alignment horizontal="left" vertical="center"/>
    </xf>
    <xf numFmtId="0" fontId="38" fillId="0" borderId="26" xfId="0" applyFont="1" applyBorder="1" applyAlignment="1" applyProtection="1">
      <alignment horizontal="left" vertical="center"/>
    </xf>
    <xf numFmtId="0" fontId="38" fillId="0" borderId="2" xfId="0" applyFont="1" applyBorder="1" applyAlignment="1" applyProtection="1">
      <alignment horizontal="left" vertical="center"/>
    </xf>
    <xf numFmtId="0" fontId="38" fillId="2" borderId="95" xfId="0" applyFont="1" applyFill="1" applyBorder="1" applyAlignment="1" applyProtection="1">
      <alignment horizontal="left" vertical="center"/>
    </xf>
    <xf numFmtId="0" fontId="38" fillId="2" borderId="96" xfId="0" applyFont="1" applyFill="1" applyBorder="1" applyAlignment="1" applyProtection="1">
      <alignment horizontal="left" vertical="center"/>
    </xf>
    <xf numFmtId="0" fontId="46" fillId="2" borderId="10" xfId="0" applyFont="1" applyFill="1" applyBorder="1" applyAlignment="1" applyProtection="1">
      <alignment horizontal="left" vertical="center" wrapText="1"/>
    </xf>
    <xf numFmtId="0" fontId="46" fillId="2" borderId="18" xfId="0" applyFont="1" applyFill="1" applyBorder="1" applyAlignment="1" applyProtection="1">
      <alignment horizontal="left" vertical="center"/>
    </xf>
    <xf numFmtId="0" fontId="38" fillId="2" borderId="45" xfId="0" applyFont="1" applyFill="1" applyBorder="1" applyAlignment="1" applyProtection="1">
      <alignment horizontal="left" vertical="center"/>
    </xf>
    <xf numFmtId="0" fontId="38" fillId="2" borderId="1" xfId="0" applyFont="1" applyFill="1" applyBorder="1" applyAlignment="1" applyProtection="1">
      <alignment horizontal="left" vertical="center"/>
    </xf>
    <xf numFmtId="0" fontId="38" fillId="2" borderId="26" xfId="0" applyFont="1" applyFill="1" applyBorder="1" applyAlignment="1" applyProtection="1">
      <alignment horizontal="left" vertical="center"/>
    </xf>
    <xf numFmtId="0" fontId="38" fillId="2" borderId="19" xfId="0" applyFont="1" applyFill="1" applyBorder="1" applyAlignment="1" applyProtection="1">
      <alignment horizontal="left" vertical="center"/>
    </xf>
    <xf numFmtId="0" fontId="38" fillId="0" borderId="7" xfId="0" applyFont="1" applyBorder="1" applyAlignment="1" applyProtection="1">
      <alignment horizontal="left" vertical="center"/>
    </xf>
    <xf numFmtId="0" fontId="38" fillId="0" borderId="97" xfId="0" applyFont="1" applyBorder="1" applyAlignment="1" applyProtection="1">
      <alignment horizontal="left" vertical="center"/>
    </xf>
    <xf numFmtId="0" fontId="38" fillId="0" borderId="98" xfId="0" applyFont="1" applyBorder="1" applyAlignment="1" applyProtection="1">
      <alignment horizontal="left" vertical="center"/>
    </xf>
    <xf numFmtId="0" fontId="38" fillId="0" borderId="101" xfId="0" applyFont="1" applyBorder="1" applyAlignment="1" applyProtection="1">
      <alignment horizontal="left" vertical="center"/>
    </xf>
    <xf numFmtId="0" fontId="38" fillId="0" borderId="102" xfId="0" applyFont="1" applyBorder="1" applyAlignment="1" applyProtection="1">
      <alignment horizontal="left" vertical="center"/>
    </xf>
    <xf numFmtId="0" fontId="44" fillId="0" borderId="25" xfId="0" applyFont="1" applyBorder="1" applyAlignment="1" applyProtection="1">
      <alignment horizontal="center" vertical="center" wrapText="1"/>
    </xf>
    <xf numFmtId="0" fontId="44" fillId="0" borderId="32"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26"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27" xfId="0" applyFont="1" applyBorder="1" applyAlignment="1" applyProtection="1">
      <alignment horizontal="center" vertical="center" wrapText="1"/>
    </xf>
    <xf numFmtId="0" fontId="38" fillId="0" borderId="106" xfId="0" applyFont="1" applyBorder="1" applyAlignment="1" applyProtection="1">
      <alignment horizontal="center" vertical="center" wrapText="1"/>
    </xf>
    <xf numFmtId="0" fontId="38" fillId="0" borderId="107" xfId="0" applyFont="1" applyBorder="1" applyAlignment="1" applyProtection="1">
      <alignment horizontal="center" vertical="center" wrapText="1"/>
    </xf>
    <xf numFmtId="185" fontId="38" fillId="0" borderId="8" xfId="0" applyNumberFormat="1" applyFont="1" applyBorder="1" applyAlignment="1" applyProtection="1">
      <alignment horizontal="center" vertical="center"/>
    </xf>
    <xf numFmtId="185" fontId="38" fillId="0" borderId="4" xfId="0" applyNumberFormat="1" applyFont="1" applyBorder="1" applyAlignment="1" applyProtection="1">
      <alignment horizontal="center" vertical="center"/>
    </xf>
    <xf numFmtId="185" fontId="38" fillId="0" borderId="9" xfId="0" applyNumberFormat="1" applyFont="1" applyBorder="1" applyAlignment="1" applyProtection="1">
      <alignment horizontal="center" vertical="center"/>
    </xf>
    <xf numFmtId="0" fontId="38" fillId="2" borderId="8" xfId="0" applyFont="1" applyFill="1" applyBorder="1" applyAlignment="1" applyProtection="1">
      <alignment horizontal="left" vertical="center"/>
    </xf>
    <xf numFmtId="0" fontId="38" fillId="2" borderId="5" xfId="0" applyFont="1" applyFill="1" applyBorder="1" applyAlignment="1" applyProtection="1">
      <alignment horizontal="left" vertical="center"/>
    </xf>
    <xf numFmtId="0" fontId="38" fillId="7" borderId="11" xfId="0" applyFont="1" applyFill="1" applyBorder="1" applyAlignment="1" applyProtection="1">
      <alignment horizontal="left" vertical="top" wrapText="1"/>
      <protection locked="0"/>
    </xf>
    <xf numFmtId="0" fontId="38" fillId="7" borderId="15" xfId="0" applyFont="1" applyFill="1" applyBorder="1" applyAlignment="1" applyProtection="1">
      <alignment horizontal="left" vertical="top" wrapText="1"/>
      <protection locked="0"/>
    </xf>
    <xf numFmtId="0" fontId="38" fillId="7" borderId="12"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center"/>
    </xf>
    <xf numFmtId="185" fontId="38" fillId="0" borderId="11" xfId="0" applyNumberFormat="1" applyFont="1" applyBorder="1" applyAlignment="1" applyProtection="1">
      <alignment horizontal="center" vertical="center"/>
    </xf>
    <xf numFmtId="185" fontId="38" fillId="0" borderId="15" xfId="0" applyNumberFormat="1" applyFont="1" applyBorder="1" applyAlignment="1" applyProtection="1">
      <alignment horizontal="center" vertical="center"/>
    </xf>
    <xf numFmtId="185" fontId="38" fillId="0" borderId="12" xfId="0" applyNumberFormat="1" applyFont="1" applyBorder="1" applyAlignment="1" applyProtection="1">
      <alignment horizontal="center" vertical="center"/>
    </xf>
    <xf numFmtId="0" fontId="38" fillId="0" borderId="8" xfId="0" applyFont="1" applyBorder="1" applyAlignment="1" applyProtection="1">
      <alignment horizontal="left" vertical="center"/>
    </xf>
    <xf numFmtId="0" fontId="38" fillId="0" borderId="5" xfId="0" applyFont="1" applyBorder="1" applyAlignment="1" applyProtection="1">
      <alignment horizontal="left" vertical="center"/>
    </xf>
    <xf numFmtId="0" fontId="38" fillId="0" borderId="24" xfId="0" applyFont="1" applyBorder="1" applyAlignment="1" applyProtection="1">
      <alignment horizontal="left" vertical="center"/>
    </xf>
    <xf numFmtId="0" fontId="38"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26</xdr:row>
      <xdr:rowOff>28575</xdr:rowOff>
    </xdr:from>
    <xdr:to>
      <xdr:col>31</xdr:col>
      <xdr:colOff>123825</xdr:colOff>
      <xdr:row>26</xdr:row>
      <xdr:rowOff>590550</xdr:rowOff>
    </xdr:to>
    <xdr:sp macro="" textlink="">
      <xdr:nvSpPr>
        <xdr:cNvPr id="2" name="大かっこ 1"/>
        <xdr:cNvSpPr/>
      </xdr:nvSpPr>
      <xdr:spPr>
        <a:xfrm>
          <a:off x="1304925" y="6287861"/>
          <a:ext cx="5595257" cy="561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16</xdr:row>
      <xdr:rowOff>76200</xdr:rowOff>
    </xdr:from>
    <xdr:to>
      <xdr:col>27</xdr:col>
      <xdr:colOff>85725</xdr:colOff>
      <xdr:row>16</xdr:row>
      <xdr:rowOff>476250</xdr:rowOff>
    </xdr:to>
    <xdr:sp macro="" textlink="">
      <xdr:nvSpPr>
        <xdr:cNvPr id="3" name="大かっこ 2"/>
        <xdr:cNvSpPr/>
      </xdr:nvSpPr>
      <xdr:spPr>
        <a:xfrm>
          <a:off x="2543175" y="2924175"/>
          <a:ext cx="34766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20</xdr:row>
      <xdr:rowOff>38100</xdr:rowOff>
    </xdr:from>
    <xdr:to>
      <xdr:col>26</xdr:col>
      <xdr:colOff>238125</xdr:colOff>
      <xdr:row>24</xdr:row>
      <xdr:rowOff>333375</xdr:rowOff>
    </xdr:to>
    <xdr:sp macro="" textlink="">
      <xdr:nvSpPr>
        <xdr:cNvPr id="4" name="右中かっこ 3"/>
        <xdr:cNvSpPr/>
      </xdr:nvSpPr>
      <xdr:spPr>
        <a:xfrm>
          <a:off x="5638800" y="4019550"/>
          <a:ext cx="171450" cy="17049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21</xdr:row>
      <xdr:rowOff>47625</xdr:rowOff>
    </xdr:from>
    <xdr:to>
      <xdr:col>30</xdr:col>
      <xdr:colOff>257174</xdr:colOff>
      <xdr:row>24</xdr:row>
      <xdr:rowOff>238125</xdr:rowOff>
    </xdr:to>
    <xdr:sp macro="" textlink="">
      <xdr:nvSpPr>
        <xdr:cNvPr id="5" name="テキスト ボックス 4"/>
        <xdr:cNvSpPr txBox="1"/>
      </xdr:nvSpPr>
      <xdr:spPr>
        <a:xfrm>
          <a:off x="5762624" y="4381500"/>
          <a:ext cx="111442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266700</xdr:colOff>
      <xdr:row>3</xdr:row>
      <xdr:rowOff>47625</xdr:rowOff>
    </xdr:from>
    <xdr:to>
      <xdr:col>37</xdr:col>
      <xdr:colOff>537882</xdr:colOff>
      <xdr:row>6</xdr:row>
      <xdr:rowOff>166407</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5905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5</xdr:row>
      <xdr:rowOff>0</xdr:rowOff>
    </xdr:from>
    <xdr:to>
      <xdr:col>44</xdr:col>
      <xdr:colOff>607359</xdr:colOff>
      <xdr:row>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40441"/>
          <a:ext cx="3341594"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t="str">
            <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t="str">
            <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t="str">
            <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t="str">
            <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t="str">
            <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t="str">
            <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t="str">
            <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t="str">
            <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t="str">
            <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t="str">
            <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t="str">
            <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t="str">
            <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t="str">
            <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t="str">
            <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t="str">
            <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t="str">
            <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t="str">
            <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tabSelected="1" view="pageBreakPreview" zoomScale="106" zoomScaleNormal="100" zoomScaleSheetLayoutView="106" workbookViewId="0">
      <selection activeCell="B2" sqref="B2:G7"/>
    </sheetView>
  </sheetViews>
  <sheetFormatPr defaultRowHeight="13.5"/>
  <cols>
    <col min="1" max="1" width="2.875" style="22" customWidth="1"/>
    <col min="2" max="15" width="2.75" style="22" customWidth="1"/>
    <col min="16" max="20" width="3.5" style="22" customWidth="1"/>
    <col min="21" max="26" width="2.75" style="22" customWidth="1"/>
    <col min="27" max="27" width="4.75" style="22" customWidth="1"/>
    <col min="28" max="29" width="2.75" style="22" customWidth="1"/>
    <col min="30" max="31" width="3.5" style="22" customWidth="1"/>
    <col min="32" max="32" width="4.875" style="22" customWidth="1"/>
    <col min="33" max="33" width="4.375" style="22" customWidth="1"/>
    <col min="34" max="16384" width="9" style="22"/>
  </cols>
  <sheetData>
    <row r="1" spans="1:36"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6" ht="14.25" customHeight="1">
      <c r="A2" s="31"/>
      <c r="B2" s="181" t="s">
        <v>47</v>
      </c>
      <c r="C2" s="182"/>
      <c r="D2" s="182"/>
      <c r="E2" s="182"/>
      <c r="F2" s="182"/>
      <c r="G2" s="183"/>
      <c r="H2" s="31"/>
      <c r="I2" s="31"/>
      <c r="J2" s="31"/>
      <c r="K2" s="31"/>
      <c r="L2" s="31"/>
      <c r="M2" s="31"/>
      <c r="N2" s="31"/>
      <c r="O2" s="31"/>
      <c r="P2" s="31"/>
      <c r="Q2" s="31"/>
      <c r="R2" s="190" t="s">
        <v>98</v>
      </c>
      <c r="S2" s="191"/>
      <c r="T2" s="191"/>
      <c r="U2" s="192"/>
      <c r="V2" s="346" t="s">
        <v>99</v>
      </c>
      <c r="W2" s="347"/>
      <c r="X2" s="347"/>
      <c r="Y2" s="347"/>
      <c r="Z2" s="348"/>
      <c r="AA2" s="348"/>
      <c r="AB2" s="348"/>
      <c r="AC2" s="348"/>
      <c r="AD2" s="347" t="s">
        <v>6</v>
      </c>
      <c r="AE2" s="349"/>
      <c r="AF2" s="31"/>
    </row>
    <row r="3" spans="1:36" ht="14.25" customHeight="1">
      <c r="A3" s="31"/>
      <c r="B3" s="184"/>
      <c r="C3" s="185"/>
      <c r="D3" s="185"/>
      <c r="E3" s="185"/>
      <c r="F3" s="185"/>
      <c r="G3" s="186"/>
      <c r="H3" s="31"/>
      <c r="I3" s="31"/>
      <c r="J3" s="31"/>
      <c r="K3" s="31"/>
      <c r="L3" s="31"/>
      <c r="M3" s="31"/>
      <c r="N3" s="31"/>
      <c r="O3" s="31"/>
      <c r="P3" s="31"/>
      <c r="Q3" s="31"/>
      <c r="R3" s="193" t="s">
        <v>7</v>
      </c>
      <c r="S3" s="194"/>
      <c r="T3" s="194"/>
      <c r="U3" s="195"/>
      <c r="V3" s="196" t="s">
        <v>18</v>
      </c>
      <c r="W3" s="197"/>
      <c r="X3" s="197"/>
      <c r="Y3" s="197"/>
      <c r="Z3" s="197"/>
      <c r="AA3" s="197"/>
      <c r="AB3" s="197"/>
      <c r="AC3" s="197"/>
      <c r="AD3" s="197"/>
      <c r="AE3" s="198"/>
      <c r="AF3" s="31"/>
      <c r="AH3" s="24"/>
    </row>
    <row r="4" spans="1:36" ht="14.25" customHeight="1">
      <c r="A4" s="31"/>
      <c r="B4" s="184"/>
      <c r="C4" s="185"/>
      <c r="D4" s="185"/>
      <c r="E4" s="185"/>
      <c r="F4" s="185"/>
      <c r="G4" s="186"/>
      <c r="H4" s="31"/>
      <c r="I4" s="31"/>
      <c r="J4" s="31"/>
      <c r="K4" s="31"/>
      <c r="L4" s="31"/>
      <c r="M4" s="31"/>
      <c r="N4" s="31"/>
      <c r="O4" s="31"/>
      <c r="P4" s="31"/>
      <c r="Q4" s="31"/>
      <c r="R4" s="350" t="s">
        <v>8</v>
      </c>
      <c r="S4" s="351"/>
      <c r="T4" s="351"/>
      <c r="U4" s="352"/>
      <c r="V4" s="353"/>
      <c r="W4" s="353"/>
      <c r="X4" s="353"/>
      <c r="Y4" s="353"/>
      <c r="Z4" s="353"/>
      <c r="AA4" s="353"/>
      <c r="AB4" s="353"/>
      <c r="AC4" s="353"/>
      <c r="AD4" s="353"/>
      <c r="AE4" s="354"/>
      <c r="AF4" s="31"/>
      <c r="AH4" s="23"/>
      <c r="AI4" s="23"/>
      <c r="AJ4" s="23"/>
    </row>
    <row r="5" spans="1:36" ht="14.25" customHeight="1">
      <c r="A5" s="31"/>
      <c r="B5" s="184"/>
      <c r="C5" s="185"/>
      <c r="D5" s="185"/>
      <c r="E5" s="185"/>
      <c r="F5" s="185"/>
      <c r="G5" s="186"/>
      <c r="H5" s="31"/>
      <c r="I5" s="31"/>
      <c r="J5" s="31"/>
      <c r="K5" s="31"/>
      <c r="L5" s="31"/>
      <c r="M5" s="31"/>
      <c r="N5" s="31"/>
      <c r="O5" s="31"/>
      <c r="P5" s="31"/>
      <c r="Q5" s="31"/>
      <c r="R5" s="355" t="s">
        <v>24</v>
      </c>
      <c r="S5" s="356"/>
      <c r="T5" s="356"/>
      <c r="U5" s="357"/>
      <c r="V5" s="358"/>
      <c r="W5" s="359"/>
      <c r="X5" s="359"/>
      <c r="Y5" s="359"/>
      <c r="Z5" s="359"/>
      <c r="AA5" s="359"/>
      <c r="AB5" s="359"/>
      <c r="AC5" s="359"/>
      <c r="AD5" s="359"/>
      <c r="AE5" s="360"/>
      <c r="AF5" s="31"/>
      <c r="AH5" s="23"/>
      <c r="AI5" s="23"/>
      <c r="AJ5" s="23"/>
    </row>
    <row r="6" spans="1:36" ht="14.25" customHeight="1">
      <c r="A6" s="31"/>
      <c r="B6" s="184"/>
      <c r="C6" s="185"/>
      <c r="D6" s="185"/>
      <c r="E6" s="185"/>
      <c r="F6" s="185"/>
      <c r="G6" s="186"/>
      <c r="H6" s="31"/>
      <c r="I6" s="31"/>
      <c r="J6" s="31"/>
      <c r="K6" s="31"/>
      <c r="L6" s="31"/>
      <c r="M6" s="31"/>
      <c r="N6" s="31"/>
      <c r="O6" s="31"/>
      <c r="P6" s="31"/>
      <c r="Q6" s="31"/>
      <c r="R6" s="193"/>
      <c r="S6" s="194"/>
      <c r="T6" s="194"/>
      <c r="U6" s="195"/>
      <c r="V6" s="361"/>
      <c r="W6" s="362"/>
      <c r="X6" s="362"/>
      <c r="Y6" s="362"/>
      <c r="Z6" s="362"/>
      <c r="AA6" s="362"/>
      <c r="AB6" s="362"/>
      <c r="AC6" s="362"/>
      <c r="AD6" s="362"/>
      <c r="AE6" s="363"/>
      <c r="AF6" s="31"/>
      <c r="AH6" s="23"/>
      <c r="AI6" s="23"/>
      <c r="AJ6" s="23"/>
    </row>
    <row r="7" spans="1:36" ht="14.25" customHeight="1" thickBot="1">
      <c r="A7" s="31"/>
      <c r="B7" s="187"/>
      <c r="C7" s="188"/>
      <c r="D7" s="188"/>
      <c r="E7" s="188"/>
      <c r="F7" s="188"/>
      <c r="G7" s="189"/>
      <c r="H7" s="31"/>
      <c r="I7" s="31"/>
      <c r="J7" s="31"/>
      <c r="K7" s="31"/>
      <c r="L7" s="31"/>
      <c r="M7" s="31"/>
      <c r="N7" s="31"/>
      <c r="O7" s="31"/>
      <c r="P7" s="31"/>
      <c r="Q7" s="31"/>
      <c r="R7" s="211" t="s">
        <v>100</v>
      </c>
      <c r="S7" s="212"/>
      <c r="T7" s="212"/>
      <c r="U7" s="213"/>
      <c r="V7" s="214"/>
      <c r="W7" s="214"/>
      <c r="X7" s="214"/>
      <c r="Y7" s="214"/>
      <c r="Z7" s="214"/>
      <c r="AA7" s="214"/>
      <c r="AB7" s="214"/>
      <c r="AC7" s="214"/>
      <c r="AD7" s="214"/>
      <c r="AE7" s="215"/>
      <c r="AF7" s="31"/>
    </row>
    <row r="8" spans="1:36" ht="3" customHeight="1">
      <c r="A8" s="31"/>
      <c r="B8" s="31"/>
      <c r="C8" s="31"/>
      <c r="D8" s="31"/>
      <c r="E8" s="31"/>
      <c r="F8" s="31"/>
      <c r="G8" s="31"/>
      <c r="H8" s="31"/>
      <c r="I8" s="31"/>
      <c r="J8" s="31"/>
      <c r="K8" s="31"/>
      <c r="L8" s="31"/>
      <c r="M8" s="31"/>
      <c r="N8" s="31"/>
      <c r="O8" s="31"/>
      <c r="P8" s="31"/>
      <c r="Q8" s="31"/>
      <c r="R8" s="30"/>
      <c r="S8" s="30"/>
      <c r="T8" s="30"/>
      <c r="U8" s="30"/>
      <c r="V8" s="30"/>
      <c r="W8" s="30"/>
      <c r="X8" s="30"/>
      <c r="Y8" s="30"/>
      <c r="Z8" s="30"/>
      <c r="AA8" s="30"/>
      <c r="AB8" s="30"/>
      <c r="AC8" s="30"/>
      <c r="AD8" s="30"/>
      <c r="AE8" s="30"/>
      <c r="AF8" s="31"/>
    </row>
    <row r="9" spans="1:36"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6" ht="45" customHeight="1">
      <c r="A10" s="315" t="s">
        <v>122</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row>
    <row r="11" spans="1:36" ht="21.75" customHeight="1">
      <c r="A11" s="2"/>
      <c r="B11" s="3" t="s">
        <v>30</v>
      </c>
      <c r="C11" s="4"/>
      <c r="D11" s="4"/>
      <c r="E11" s="4"/>
      <c r="F11" s="4"/>
      <c r="G11" s="4"/>
      <c r="H11" s="4"/>
      <c r="I11" s="4"/>
      <c r="J11" s="5"/>
      <c r="K11" s="5"/>
      <c r="L11" s="5"/>
      <c r="M11" s="5"/>
      <c r="N11" s="5"/>
      <c r="O11" s="5"/>
      <c r="P11" s="5"/>
      <c r="Q11" s="5"/>
      <c r="R11" s="5"/>
      <c r="S11" s="5"/>
      <c r="T11" s="5"/>
      <c r="U11" s="5"/>
      <c r="V11" s="5"/>
      <c r="W11" s="5"/>
      <c r="X11" s="5"/>
      <c r="Y11" s="5"/>
      <c r="Z11" s="5"/>
      <c r="AA11" s="5"/>
      <c r="AB11" s="4"/>
      <c r="AC11" s="4"/>
      <c r="AD11" s="4"/>
      <c r="AE11" s="4"/>
      <c r="AF11" s="76"/>
    </row>
    <row r="12" spans="1:36" ht="33" customHeight="1">
      <c r="A12" s="2"/>
      <c r="B12" s="3"/>
      <c r="C12" s="364" t="s">
        <v>101</v>
      </c>
      <c r="D12" s="365"/>
      <c r="E12" s="365"/>
      <c r="F12" s="365"/>
      <c r="G12" s="365"/>
      <c r="H12" s="365"/>
      <c r="I12" s="365"/>
      <c r="J12" s="365"/>
      <c r="K12" s="365"/>
      <c r="L12" s="365"/>
      <c r="M12" s="365"/>
      <c r="N12" s="365"/>
      <c r="O12" s="365"/>
      <c r="P12" s="365"/>
      <c r="Q12" s="365"/>
      <c r="R12" s="365"/>
      <c r="S12" s="365"/>
      <c r="T12" s="365"/>
      <c r="U12" s="365"/>
      <c r="V12" s="365"/>
      <c r="W12" s="366"/>
      <c r="X12" s="367"/>
      <c r="Y12" s="368"/>
      <c r="Z12" s="368"/>
      <c r="AA12" s="368"/>
      <c r="AB12" s="368"/>
      <c r="AC12" s="368"/>
      <c r="AD12" s="368"/>
      <c r="AE12" s="369"/>
      <c r="AF12" s="30"/>
    </row>
    <row r="13" spans="1:36" ht="21.75" customHeight="1">
      <c r="A13" s="2"/>
      <c r="B13" s="3"/>
      <c r="C13" s="4"/>
      <c r="D13" s="4"/>
      <c r="E13" s="4"/>
      <c r="F13" s="4"/>
      <c r="G13" s="4"/>
      <c r="H13" s="4"/>
      <c r="I13" s="4"/>
      <c r="J13" s="5"/>
      <c r="K13" s="5"/>
      <c r="L13" s="5"/>
      <c r="M13" s="5"/>
      <c r="N13" s="5"/>
      <c r="O13" s="5"/>
      <c r="P13" s="5"/>
      <c r="Q13" s="5"/>
      <c r="R13" s="5"/>
      <c r="S13" s="5"/>
      <c r="T13" s="5"/>
      <c r="U13" s="5"/>
      <c r="V13" s="5"/>
      <c r="W13" s="5"/>
      <c r="X13" s="5"/>
      <c r="Y13" s="5"/>
      <c r="Z13" s="5"/>
      <c r="AA13" s="5"/>
      <c r="AB13" s="5"/>
      <c r="AC13" s="5"/>
      <c r="AD13" s="5"/>
      <c r="AE13" s="5"/>
      <c r="AF13" s="31"/>
    </row>
    <row r="14" spans="1:36" ht="27.75" customHeight="1">
      <c r="A14" s="31"/>
      <c r="B14" s="77"/>
      <c r="C14" s="199" t="s">
        <v>48</v>
      </c>
      <c r="D14" s="200"/>
      <c r="E14" s="200"/>
      <c r="F14" s="200"/>
      <c r="G14" s="200"/>
      <c r="H14" s="201"/>
      <c r="I14" s="202"/>
      <c r="J14" s="202"/>
      <c r="K14" s="202"/>
      <c r="L14" s="216"/>
      <c r="M14" s="85"/>
      <c r="N14" s="86"/>
      <c r="O14" s="86"/>
      <c r="P14" s="86"/>
      <c r="Q14" s="86"/>
      <c r="R14" s="87"/>
      <c r="S14" s="87"/>
      <c r="T14" s="87"/>
      <c r="U14" s="87"/>
      <c r="V14" s="87"/>
      <c r="W14" s="87"/>
      <c r="X14" s="76"/>
      <c r="Y14" s="31"/>
      <c r="Z14" s="31"/>
      <c r="AA14" s="88"/>
      <c r="AB14" s="82"/>
      <c r="AC14" s="217"/>
      <c r="AD14" s="217"/>
      <c r="AE14" s="84"/>
      <c r="AF14" s="31"/>
    </row>
    <row r="15" spans="1:36" s="25" customFormat="1" ht="6.75" customHeight="1" thickBot="1">
      <c r="A15" s="31"/>
      <c r="B15" s="77"/>
      <c r="C15" s="78"/>
      <c r="D15" s="78"/>
      <c r="E15" s="78"/>
      <c r="F15" s="78"/>
      <c r="G15" s="78"/>
      <c r="H15" s="79"/>
      <c r="I15" s="79"/>
      <c r="J15" s="79"/>
      <c r="K15" s="79"/>
      <c r="L15" s="79"/>
      <c r="M15" s="80"/>
      <c r="N15" s="80"/>
      <c r="O15" s="80"/>
      <c r="P15" s="80"/>
      <c r="Q15" s="80"/>
      <c r="R15" s="79"/>
      <c r="S15" s="79"/>
      <c r="T15" s="79"/>
      <c r="U15" s="79"/>
      <c r="V15" s="79"/>
      <c r="W15" s="79"/>
      <c r="X15" s="31"/>
      <c r="Y15" s="31"/>
      <c r="Z15" s="31"/>
      <c r="AA15" s="81"/>
      <c r="AB15" s="82"/>
      <c r="AC15" s="83"/>
      <c r="AD15" s="83"/>
      <c r="AE15" s="84"/>
      <c r="AF15" s="31"/>
    </row>
    <row r="16" spans="1:36" ht="27.75" customHeight="1" thickTop="1" thickBot="1">
      <c r="A16" s="31"/>
      <c r="B16" s="77"/>
      <c r="C16" s="199" t="s">
        <v>49</v>
      </c>
      <c r="D16" s="200"/>
      <c r="E16" s="200"/>
      <c r="F16" s="200"/>
      <c r="G16" s="200"/>
      <c r="H16" s="201"/>
      <c r="I16" s="202"/>
      <c r="J16" s="202"/>
      <c r="K16" s="202"/>
      <c r="L16" s="203"/>
      <c r="M16" s="204" t="s">
        <v>25</v>
      </c>
      <c r="N16" s="205"/>
      <c r="O16" s="205"/>
      <c r="P16" s="205"/>
      <c r="Q16" s="206"/>
      <c r="R16" s="207" t="str">
        <f>IF(H16+H14&gt;=91,"91人以上","90人以下")</f>
        <v>90人以下</v>
      </c>
      <c r="S16" s="207"/>
      <c r="T16" s="207"/>
      <c r="U16" s="207"/>
      <c r="V16" s="207"/>
      <c r="W16" s="208"/>
      <c r="X16" s="31"/>
      <c r="Y16" s="31"/>
      <c r="Z16" s="31"/>
      <c r="AA16" s="81" t="s">
        <v>31</v>
      </c>
      <c r="AB16" s="32" t="s">
        <v>50</v>
      </c>
      <c r="AC16" s="209">
        <f>IF(H16+H14&gt;=91,2.2,1.4)</f>
        <v>1.4</v>
      </c>
      <c r="AD16" s="209"/>
      <c r="AE16" s="33" t="s">
        <v>15</v>
      </c>
      <c r="AF16" s="30"/>
    </row>
    <row r="17" spans="1:32" ht="42.75" customHeight="1">
      <c r="A17" s="31"/>
      <c r="B17" s="31"/>
      <c r="C17" s="31"/>
      <c r="D17" s="31"/>
      <c r="E17" s="31"/>
      <c r="F17" s="31"/>
      <c r="G17" s="31"/>
      <c r="H17" s="89"/>
      <c r="I17" s="77"/>
      <c r="J17" s="77"/>
      <c r="K17" s="77"/>
      <c r="L17" s="77"/>
      <c r="M17" s="210" t="s">
        <v>51</v>
      </c>
      <c r="N17" s="210"/>
      <c r="O17" s="210"/>
      <c r="P17" s="210"/>
      <c r="Q17" s="210"/>
      <c r="R17" s="210"/>
      <c r="S17" s="210"/>
      <c r="T17" s="210"/>
      <c r="U17" s="210"/>
      <c r="V17" s="210"/>
      <c r="W17" s="210"/>
      <c r="X17" s="210"/>
      <c r="Y17" s="210"/>
      <c r="Z17" s="210"/>
      <c r="AA17" s="210"/>
      <c r="AB17" s="210"/>
      <c r="AC17" s="210"/>
      <c r="AD17" s="210"/>
      <c r="AE17" s="31"/>
      <c r="AF17" s="31"/>
    </row>
    <row r="18" spans="1:32" ht="8.25" customHeight="1">
      <c r="A18" s="31"/>
      <c r="B18" s="31"/>
      <c r="C18" s="31"/>
      <c r="D18" s="31"/>
      <c r="E18" s="31"/>
      <c r="F18" s="31"/>
      <c r="G18" s="31"/>
      <c r="H18" s="89"/>
      <c r="I18" s="77"/>
      <c r="J18" s="77"/>
      <c r="K18" s="77"/>
      <c r="L18" s="77"/>
      <c r="M18" s="90"/>
      <c r="N18" s="90"/>
      <c r="O18" s="90"/>
      <c r="P18" s="90"/>
      <c r="Q18" s="90"/>
      <c r="R18" s="90"/>
      <c r="S18" s="90"/>
      <c r="T18" s="90"/>
      <c r="U18" s="90"/>
      <c r="V18" s="90"/>
      <c r="W18" s="90"/>
      <c r="X18" s="90"/>
      <c r="Y18" s="90"/>
      <c r="Z18" s="90"/>
      <c r="AA18" s="90"/>
      <c r="AB18" s="90"/>
      <c r="AC18" s="90"/>
      <c r="AD18" s="90"/>
      <c r="AE18" s="31"/>
      <c r="AF18" s="31"/>
    </row>
    <row r="19" spans="1:32" ht="27.75" customHeight="1">
      <c r="A19" s="31"/>
      <c r="B19" s="31"/>
      <c r="C19" s="223" t="s">
        <v>32</v>
      </c>
      <c r="D19" s="224"/>
      <c r="E19" s="224"/>
      <c r="F19" s="224"/>
      <c r="G19" s="224"/>
      <c r="H19" s="224"/>
      <c r="I19" s="225"/>
      <c r="J19" s="226"/>
      <c r="K19" s="226"/>
      <c r="L19" s="226"/>
      <c r="M19" s="227" t="s">
        <v>22</v>
      </c>
      <c r="N19" s="228"/>
      <c r="O19" s="90"/>
      <c r="P19" s="90"/>
      <c r="Q19" s="90"/>
      <c r="R19" s="31"/>
      <c r="S19" s="31"/>
      <c r="T19" s="31"/>
      <c r="U19" s="31"/>
      <c r="V19" s="31"/>
      <c r="W19" s="31"/>
      <c r="X19" s="31"/>
      <c r="Y19" s="31"/>
      <c r="Z19" s="31"/>
      <c r="AA19" s="31"/>
      <c r="AB19" s="31"/>
      <c r="AC19" s="31"/>
      <c r="AD19" s="31"/>
      <c r="AE19" s="31"/>
      <c r="AF19" s="31"/>
    </row>
    <row r="20" spans="1:32" ht="10.5" customHeight="1">
      <c r="A20" s="31"/>
      <c r="B20" s="31"/>
      <c r="C20" s="31"/>
      <c r="D20" s="31"/>
      <c r="E20" s="31"/>
      <c r="F20" s="31"/>
      <c r="G20" s="31"/>
      <c r="H20" s="89"/>
      <c r="I20" s="77"/>
      <c r="J20" s="77"/>
      <c r="K20" s="77"/>
      <c r="L20" s="77"/>
      <c r="M20" s="90"/>
      <c r="N20" s="90"/>
      <c r="O20" s="90"/>
      <c r="P20" s="90"/>
      <c r="Q20" s="91"/>
      <c r="R20" s="91"/>
      <c r="S20" s="91"/>
      <c r="T20" s="91"/>
      <c r="U20" s="91"/>
      <c r="V20" s="91"/>
      <c r="W20" s="91"/>
      <c r="X20" s="91"/>
      <c r="Y20" s="91"/>
      <c r="Z20" s="91"/>
      <c r="AA20" s="90"/>
      <c r="AB20" s="90"/>
      <c r="AC20" s="90"/>
      <c r="AD20" s="90"/>
      <c r="AE20" s="31"/>
      <c r="AF20" s="31"/>
    </row>
    <row r="21" spans="1:32" ht="27.75" customHeight="1">
      <c r="A21" s="31"/>
      <c r="B21" s="31"/>
      <c r="C21" s="229" t="s">
        <v>33</v>
      </c>
      <c r="D21" s="230"/>
      <c r="E21" s="230"/>
      <c r="F21" s="230"/>
      <c r="G21" s="231"/>
      <c r="H21" s="219" t="s">
        <v>34</v>
      </c>
      <c r="I21" s="219"/>
      <c r="J21" s="219"/>
      <c r="K21" s="219"/>
      <c r="L21" s="219"/>
      <c r="M21" s="238"/>
      <c r="N21" s="238"/>
      <c r="O21" s="238"/>
      <c r="P21" s="34" t="s">
        <v>15</v>
      </c>
      <c r="Q21" s="35"/>
      <c r="R21" s="35" t="s">
        <v>35</v>
      </c>
      <c r="S21" s="218">
        <v>30</v>
      </c>
      <c r="T21" s="218"/>
      <c r="U21" s="219" t="s">
        <v>52</v>
      </c>
      <c r="V21" s="219"/>
      <c r="W21" s="220">
        <f>ROUNDDOWN(M21/S21,1)</f>
        <v>0</v>
      </c>
      <c r="X21" s="220"/>
      <c r="Y21" s="220"/>
      <c r="Z21" s="36" t="s">
        <v>15</v>
      </c>
      <c r="AA21" s="31"/>
      <c r="AB21" s="31"/>
      <c r="AC21" s="31"/>
      <c r="AD21" s="31"/>
      <c r="AE21" s="31"/>
      <c r="AF21" s="31"/>
    </row>
    <row r="22" spans="1:32" ht="27.75" customHeight="1">
      <c r="A22" s="31"/>
      <c r="B22" s="31"/>
      <c r="C22" s="232"/>
      <c r="D22" s="233"/>
      <c r="E22" s="233"/>
      <c r="F22" s="233"/>
      <c r="G22" s="234"/>
      <c r="H22" s="253" t="s">
        <v>115</v>
      </c>
      <c r="I22" s="249"/>
      <c r="J22" s="249"/>
      <c r="K22" s="249"/>
      <c r="L22" s="249"/>
      <c r="M22" s="250"/>
      <c r="N22" s="250"/>
      <c r="O22" s="250"/>
      <c r="P22" s="37" t="s">
        <v>15</v>
      </c>
      <c r="Q22" s="38"/>
      <c r="R22" s="38" t="s">
        <v>53</v>
      </c>
      <c r="S22" s="241" t="str">
        <f>IF(AND($T$29="○",$T$30="○"),"15or6",IF(OR(AND($T$29="○",$T$30="―"),AND($T$29="○",$T$30="")),"15",IF(OR(AND($T$29="―",$T$30="○"),AND($T$29="",$T$30="○")),"20or6","20")))</f>
        <v>20</v>
      </c>
      <c r="T22" s="241"/>
      <c r="U22" s="255" t="s">
        <v>52</v>
      </c>
      <c r="V22" s="255"/>
      <c r="W22" s="257">
        <f>IF(AND($T$29="○",$T$30="○"),ROUNDDOWN($M$22/15,1)+ROUNDDOWN($M$23/6,1),IF(OR(AND($T$29="○",$T$30="―"),AND($T$29="○",$T$30="")),ROUNDDOWN(($M$22+$M$23)/15,1),IF(OR(AND($T$29="―",$T$30="○"),AND($T$29="",$T$30="○")),ROUNDDOWN($M$22/20,1)+ROUNDDOWN($M$23/6,1),ROUNDDOWN(($M$22+$M$23)/20,1))))</f>
        <v>0</v>
      </c>
      <c r="X22" s="257"/>
      <c r="Y22" s="257"/>
      <c r="Z22" s="247" t="s">
        <v>15</v>
      </c>
      <c r="AA22" s="31"/>
      <c r="AB22" s="31"/>
      <c r="AC22" s="31"/>
      <c r="AD22" s="31"/>
      <c r="AE22" s="31"/>
      <c r="AF22" s="31"/>
    </row>
    <row r="23" spans="1:32" ht="27.75" customHeight="1">
      <c r="A23" s="31"/>
      <c r="B23" s="31"/>
      <c r="C23" s="232"/>
      <c r="D23" s="233"/>
      <c r="E23" s="233"/>
      <c r="F23" s="233"/>
      <c r="G23" s="234"/>
      <c r="H23" s="249" t="s">
        <v>54</v>
      </c>
      <c r="I23" s="249"/>
      <c r="J23" s="249"/>
      <c r="K23" s="249"/>
      <c r="L23" s="249"/>
      <c r="M23" s="250"/>
      <c r="N23" s="250"/>
      <c r="O23" s="250"/>
      <c r="P23" s="37" t="s">
        <v>15</v>
      </c>
      <c r="Q23" s="38"/>
      <c r="R23" s="38" t="s">
        <v>53</v>
      </c>
      <c r="S23" s="254"/>
      <c r="T23" s="254"/>
      <c r="U23" s="256"/>
      <c r="V23" s="256"/>
      <c r="W23" s="258"/>
      <c r="X23" s="258"/>
      <c r="Y23" s="258"/>
      <c r="Z23" s="248"/>
      <c r="AA23" s="31"/>
      <c r="AB23" s="31"/>
      <c r="AC23" s="31"/>
      <c r="AD23" s="31"/>
      <c r="AE23" s="31"/>
      <c r="AF23" s="31"/>
    </row>
    <row r="24" spans="1:32" ht="27.75" customHeight="1">
      <c r="A24" s="31"/>
      <c r="B24" s="31"/>
      <c r="C24" s="232"/>
      <c r="D24" s="233"/>
      <c r="E24" s="233"/>
      <c r="F24" s="233"/>
      <c r="G24" s="234"/>
      <c r="H24" s="249" t="s">
        <v>36</v>
      </c>
      <c r="I24" s="249"/>
      <c r="J24" s="249"/>
      <c r="K24" s="249"/>
      <c r="L24" s="249"/>
      <c r="M24" s="250"/>
      <c r="N24" s="250"/>
      <c r="O24" s="250"/>
      <c r="P24" s="39" t="s">
        <v>15</v>
      </c>
      <c r="Q24" s="38"/>
      <c r="R24" s="38" t="s">
        <v>53</v>
      </c>
      <c r="S24" s="251">
        <v>6</v>
      </c>
      <c r="T24" s="251"/>
      <c r="U24" s="249" t="s">
        <v>52</v>
      </c>
      <c r="V24" s="249"/>
      <c r="W24" s="252">
        <f>ROUNDDOWN(M24/S24,1)</f>
        <v>0</v>
      </c>
      <c r="X24" s="252"/>
      <c r="Y24" s="252"/>
      <c r="Z24" s="40" t="s">
        <v>15</v>
      </c>
      <c r="AA24" s="31"/>
      <c r="AB24" s="31"/>
      <c r="AC24" s="31"/>
      <c r="AD24" s="31"/>
      <c r="AE24" s="31"/>
      <c r="AF24" s="31"/>
    </row>
    <row r="25" spans="1:32" ht="27.75" customHeight="1" thickBot="1">
      <c r="A25" s="31"/>
      <c r="B25" s="31"/>
      <c r="C25" s="235"/>
      <c r="D25" s="236"/>
      <c r="E25" s="236"/>
      <c r="F25" s="236"/>
      <c r="G25" s="237"/>
      <c r="H25" s="239" t="s">
        <v>37</v>
      </c>
      <c r="I25" s="239"/>
      <c r="J25" s="239"/>
      <c r="K25" s="239"/>
      <c r="L25" s="239"/>
      <c r="M25" s="240"/>
      <c r="N25" s="240"/>
      <c r="O25" s="240"/>
      <c r="P25" s="41" t="s">
        <v>15</v>
      </c>
      <c r="Q25" s="42"/>
      <c r="R25" s="42" t="s">
        <v>53</v>
      </c>
      <c r="S25" s="241">
        <v>3</v>
      </c>
      <c r="T25" s="241"/>
      <c r="U25" s="255" t="s">
        <v>52</v>
      </c>
      <c r="V25" s="255"/>
      <c r="W25" s="257">
        <f>ROUNDDOWN(M25/S25,1)</f>
        <v>0</v>
      </c>
      <c r="X25" s="257"/>
      <c r="Y25" s="257"/>
      <c r="Z25" s="40" t="s">
        <v>15</v>
      </c>
      <c r="AA25" s="31"/>
      <c r="AB25" s="31"/>
      <c r="AC25" s="31"/>
      <c r="AD25" s="31"/>
      <c r="AE25" s="31"/>
      <c r="AF25" s="31"/>
    </row>
    <row r="26" spans="1:32" ht="27.75" customHeight="1" thickTop="1" thickBot="1">
      <c r="A26" s="31"/>
      <c r="B26" s="31"/>
      <c r="C26" s="31"/>
      <c r="D26" s="31"/>
      <c r="E26" s="80"/>
      <c r="F26" s="80"/>
      <c r="G26" s="80"/>
      <c r="H26" s="80"/>
      <c r="I26" s="80"/>
      <c r="J26" s="92"/>
      <c r="K26" s="92"/>
      <c r="L26" s="92"/>
      <c r="M26" s="92"/>
      <c r="N26" s="92"/>
      <c r="O26" s="44"/>
      <c r="P26" s="242" t="s">
        <v>55</v>
      </c>
      <c r="Q26" s="243"/>
      <c r="R26" s="243"/>
      <c r="S26" s="243"/>
      <c r="T26" s="243"/>
      <c r="U26" s="243"/>
      <c r="V26" s="243"/>
      <c r="W26" s="243"/>
      <c r="X26" s="243"/>
      <c r="Y26" s="243"/>
      <c r="Z26" s="244"/>
      <c r="AA26" s="45" t="s">
        <v>56</v>
      </c>
      <c r="AB26" s="32" t="s">
        <v>57</v>
      </c>
      <c r="AC26" s="245">
        <f>ROUND(SUM(W21:Y25),0)</f>
        <v>0</v>
      </c>
      <c r="AD26" s="245"/>
      <c r="AE26" s="33" t="s">
        <v>15</v>
      </c>
      <c r="AF26" s="30"/>
    </row>
    <row r="27" spans="1:32" ht="48.75" customHeight="1">
      <c r="A27" s="31"/>
      <c r="B27" s="31"/>
      <c r="C27" s="31"/>
      <c r="D27" s="31"/>
      <c r="E27" s="80"/>
      <c r="F27" s="80"/>
      <c r="G27" s="80"/>
      <c r="H27" s="246" t="s">
        <v>88</v>
      </c>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31"/>
    </row>
    <row r="28" spans="1:32" ht="9.75" customHeight="1">
      <c r="A28" s="31"/>
      <c r="B28" s="31"/>
      <c r="C28" s="31"/>
      <c r="D28" s="31"/>
      <c r="E28" s="31"/>
      <c r="F28" s="76"/>
      <c r="G28" s="31"/>
      <c r="H28" s="31"/>
      <c r="I28" s="31"/>
      <c r="J28" s="266"/>
      <c r="K28" s="266"/>
      <c r="L28" s="266"/>
      <c r="M28" s="266"/>
      <c r="N28" s="266"/>
      <c r="O28" s="31"/>
      <c r="P28" s="31"/>
      <c r="Q28" s="31"/>
      <c r="R28" s="31"/>
      <c r="S28" s="31"/>
      <c r="T28" s="31"/>
      <c r="U28" s="31"/>
      <c r="V28" s="31"/>
      <c r="W28" s="31"/>
      <c r="X28" s="31"/>
      <c r="Y28" s="31"/>
      <c r="Z28" s="31"/>
      <c r="AA28" s="31"/>
      <c r="AB28" s="31"/>
      <c r="AC28" s="31"/>
      <c r="AD28" s="31"/>
      <c r="AE28" s="31"/>
      <c r="AF28" s="31"/>
    </row>
    <row r="29" spans="1:32" ht="27.75" customHeight="1">
      <c r="A29" s="31"/>
      <c r="B29" s="31"/>
      <c r="C29" s="267" t="s">
        <v>38</v>
      </c>
      <c r="D29" s="268"/>
      <c r="E29" s="268"/>
      <c r="F29" s="268"/>
      <c r="G29" s="269"/>
      <c r="H29" s="277" t="s">
        <v>17</v>
      </c>
      <c r="I29" s="278"/>
      <c r="J29" s="278"/>
      <c r="K29" s="278"/>
      <c r="L29" s="278"/>
      <c r="M29" s="278"/>
      <c r="N29" s="278"/>
      <c r="O29" s="278"/>
      <c r="P29" s="278"/>
      <c r="Q29" s="278"/>
      <c r="R29" s="278"/>
      <c r="S29" s="46"/>
      <c r="T29" s="279"/>
      <c r="U29" s="280"/>
      <c r="V29" s="31"/>
      <c r="W29" s="31"/>
      <c r="X29" s="31"/>
      <c r="Y29" s="31"/>
      <c r="Z29" s="31"/>
      <c r="AA29" s="31"/>
      <c r="AB29" s="31"/>
      <c r="AC29" s="31"/>
      <c r="AD29" s="31"/>
      <c r="AE29" s="31"/>
      <c r="AF29" s="31"/>
    </row>
    <row r="30" spans="1:32" ht="27.75" customHeight="1" thickBot="1">
      <c r="A30" s="31"/>
      <c r="B30" s="31"/>
      <c r="C30" s="270"/>
      <c r="D30" s="271"/>
      <c r="E30" s="271"/>
      <c r="F30" s="271"/>
      <c r="G30" s="272"/>
      <c r="H30" s="281" t="s">
        <v>123</v>
      </c>
      <c r="I30" s="282"/>
      <c r="J30" s="282"/>
      <c r="K30" s="282"/>
      <c r="L30" s="282"/>
      <c r="M30" s="282"/>
      <c r="N30" s="282"/>
      <c r="O30" s="282"/>
      <c r="P30" s="282"/>
      <c r="Q30" s="282"/>
      <c r="R30" s="282"/>
      <c r="S30" s="43"/>
      <c r="T30" s="283"/>
      <c r="U30" s="284"/>
      <c r="V30" s="31"/>
      <c r="W30" s="31"/>
      <c r="X30" s="31"/>
      <c r="Y30" s="31"/>
      <c r="Z30" s="31"/>
      <c r="AA30" s="31"/>
      <c r="AB30" s="31"/>
      <c r="AC30" s="31"/>
      <c r="AD30" s="31"/>
      <c r="AE30" s="31"/>
      <c r="AF30" s="31"/>
    </row>
    <row r="31" spans="1:32" ht="27.75" customHeight="1" thickTop="1" thickBot="1">
      <c r="A31" s="31"/>
      <c r="B31" s="31"/>
      <c r="C31" s="273"/>
      <c r="D31" s="271"/>
      <c r="E31" s="271"/>
      <c r="F31" s="271"/>
      <c r="G31" s="272"/>
      <c r="H31" s="259" t="s">
        <v>116</v>
      </c>
      <c r="I31" s="260"/>
      <c r="J31" s="260"/>
      <c r="K31" s="260"/>
      <c r="L31" s="260"/>
      <c r="M31" s="260"/>
      <c r="N31" s="260"/>
      <c r="O31" s="260"/>
      <c r="P31" s="260"/>
      <c r="Q31" s="260"/>
      <c r="R31" s="260"/>
      <c r="S31" s="47"/>
      <c r="T31" s="261" t="s">
        <v>58</v>
      </c>
      <c r="U31" s="262"/>
      <c r="V31" s="263" t="s">
        <v>59</v>
      </c>
      <c r="W31" s="264"/>
      <c r="X31" s="264"/>
      <c r="Y31" s="264"/>
      <c r="Z31" s="31"/>
      <c r="AA31" s="81" t="s">
        <v>60</v>
      </c>
      <c r="AB31" s="32" t="s">
        <v>86</v>
      </c>
      <c r="AC31" s="176">
        <f>IF(H16&gt;=91,0.8,1)</f>
        <v>1</v>
      </c>
      <c r="AD31" s="176"/>
      <c r="AE31" s="33" t="s">
        <v>15</v>
      </c>
      <c r="AF31" s="31"/>
    </row>
    <row r="32" spans="1:32" ht="27.75" customHeight="1" thickTop="1" thickBot="1">
      <c r="A32" s="31"/>
      <c r="B32" s="31"/>
      <c r="C32" s="273"/>
      <c r="D32" s="271"/>
      <c r="E32" s="271"/>
      <c r="F32" s="271"/>
      <c r="G32" s="272"/>
      <c r="H32" s="265" t="s">
        <v>11</v>
      </c>
      <c r="I32" s="260"/>
      <c r="J32" s="260"/>
      <c r="K32" s="260"/>
      <c r="L32" s="260"/>
      <c r="M32" s="260"/>
      <c r="N32" s="260"/>
      <c r="O32" s="260"/>
      <c r="P32" s="260"/>
      <c r="Q32" s="260"/>
      <c r="R32" s="260"/>
      <c r="S32" s="48"/>
      <c r="T32" s="261" t="s">
        <v>58</v>
      </c>
      <c r="U32" s="262"/>
      <c r="V32" s="31" t="s">
        <v>61</v>
      </c>
      <c r="W32" s="31"/>
      <c r="X32" s="31"/>
      <c r="Y32" s="31"/>
      <c r="Z32" s="31"/>
      <c r="AA32" s="81" t="s">
        <v>56</v>
      </c>
      <c r="AB32" s="32" t="s">
        <v>87</v>
      </c>
      <c r="AC32" s="176">
        <f>IF(H16&gt;=151,3,IF(H16&gt;=41,2,1))</f>
        <v>1</v>
      </c>
      <c r="AD32" s="176"/>
      <c r="AE32" s="33" t="s">
        <v>15</v>
      </c>
      <c r="AF32" s="31"/>
    </row>
    <row r="33" spans="1:32" ht="27.75" customHeight="1" thickTop="1" thickBot="1">
      <c r="A33" s="31"/>
      <c r="B33" s="31"/>
      <c r="C33" s="273"/>
      <c r="D33" s="271"/>
      <c r="E33" s="271"/>
      <c r="F33" s="271"/>
      <c r="G33" s="272"/>
      <c r="H33" s="285" t="s">
        <v>117</v>
      </c>
      <c r="I33" s="286"/>
      <c r="J33" s="286"/>
      <c r="K33" s="286"/>
      <c r="L33" s="286"/>
      <c r="M33" s="286"/>
      <c r="N33" s="286"/>
      <c r="O33" s="286"/>
      <c r="P33" s="286"/>
      <c r="Q33" s="286"/>
      <c r="R33" s="286"/>
      <c r="S33" s="49"/>
      <c r="T33" s="287"/>
      <c r="U33" s="288"/>
      <c r="V33" s="31" t="s">
        <v>62</v>
      </c>
      <c r="W33" s="31"/>
      <c r="X33" s="31"/>
      <c r="Y33" s="31"/>
      <c r="Z33" s="31"/>
      <c r="AA33" s="81" t="s">
        <v>56</v>
      </c>
      <c r="AB33" s="32" t="s">
        <v>85</v>
      </c>
      <c r="AC33" s="176">
        <f>IF(T33="○",1.4,0)</f>
        <v>0</v>
      </c>
      <c r="AD33" s="176"/>
      <c r="AE33" s="33" t="s">
        <v>15</v>
      </c>
      <c r="AF33" s="31"/>
    </row>
    <row r="34" spans="1:32" ht="27.75" customHeight="1" thickTop="1" thickBot="1">
      <c r="A34" s="31"/>
      <c r="B34" s="31"/>
      <c r="C34" s="273"/>
      <c r="D34" s="271"/>
      <c r="E34" s="271"/>
      <c r="F34" s="271"/>
      <c r="G34" s="272"/>
      <c r="H34" s="265" t="s">
        <v>64</v>
      </c>
      <c r="I34" s="260"/>
      <c r="J34" s="260"/>
      <c r="K34" s="260"/>
      <c r="L34" s="260"/>
      <c r="M34" s="260"/>
      <c r="N34" s="260"/>
      <c r="O34" s="260"/>
      <c r="P34" s="260"/>
      <c r="Q34" s="260"/>
      <c r="R34" s="260"/>
      <c r="S34" s="49"/>
      <c r="T34" s="287"/>
      <c r="U34" s="288"/>
      <c r="V34" s="31" t="s">
        <v>89</v>
      </c>
      <c r="W34" s="31"/>
      <c r="X34" s="31"/>
      <c r="Y34" s="31"/>
      <c r="Z34" s="31"/>
      <c r="AA34" s="81" t="s">
        <v>56</v>
      </c>
      <c r="AB34" s="32" t="s">
        <v>63</v>
      </c>
      <c r="AC34" s="176">
        <f>IF(T34="○",1,0)</f>
        <v>0</v>
      </c>
      <c r="AD34" s="176"/>
      <c r="AE34" s="33" t="s">
        <v>15</v>
      </c>
      <c r="AF34" s="31"/>
    </row>
    <row r="35" spans="1:32" ht="27.75" customHeight="1" thickTop="1" thickBot="1">
      <c r="A35" s="31"/>
      <c r="B35" s="31"/>
      <c r="C35" s="273"/>
      <c r="D35" s="271"/>
      <c r="E35" s="271"/>
      <c r="F35" s="271"/>
      <c r="G35" s="272"/>
      <c r="H35" s="259" t="s">
        <v>84</v>
      </c>
      <c r="I35" s="260"/>
      <c r="J35" s="260"/>
      <c r="K35" s="260"/>
      <c r="L35" s="260"/>
      <c r="M35" s="260"/>
      <c r="N35" s="260"/>
      <c r="O35" s="260"/>
      <c r="P35" s="260"/>
      <c r="Q35" s="260"/>
      <c r="R35" s="260"/>
      <c r="S35" s="49"/>
      <c r="T35" s="287"/>
      <c r="U35" s="288"/>
      <c r="V35" s="263" t="s">
        <v>73</v>
      </c>
      <c r="W35" s="264"/>
      <c r="X35" s="264"/>
      <c r="Y35" s="264"/>
      <c r="Z35" s="264"/>
      <c r="AA35" s="81" t="s">
        <v>56</v>
      </c>
      <c r="AB35" s="32" t="s">
        <v>65</v>
      </c>
      <c r="AC35" s="176">
        <f>IF(T35="○",0.8,0)</f>
        <v>0</v>
      </c>
      <c r="AD35" s="176"/>
      <c r="AE35" s="33" t="s">
        <v>15</v>
      </c>
      <c r="AF35" s="31"/>
    </row>
    <row r="36" spans="1:32" ht="27.75" customHeight="1" thickTop="1" thickBot="1">
      <c r="A36" s="31"/>
      <c r="B36" s="31"/>
      <c r="C36" s="273"/>
      <c r="D36" s="271"/>
      <c r="E36" s="271"/>
      <c r="F36" s="271"/>
      <c r="G36" s="272"/>
      <c r="H36" s="259" t="s">
        <v>66</v>
      </c>
      <c r="I36" s="260"/>
      <c r="J36" s="260"/>
      <c r="K36" s="260"/>
      <c r="L36" s="260"/>
      <c r="M36" s="260"/>
      <c r="N36" s="260"/>
      <c r="O36" s="260"/>
      <c r="P36" s="260"/>
      <c r="Q36" s="260"/>
      <c r="R36" s="260"/>
      <c r="S36" s="49"/>
      <c r="T36" s="294"/>
      <c r="U36" s="295"/>
      <c r="V36" s="263" t="s">
        <v>90</v>
      </c>
      <c r="W36" s="264"/>
      <c r="X36" s="264"/>
      <c r="Y36" s="264"/>
      <c r="Z36" s="264"/>
      <c r="AA36" s="81" t="s">
        <v>56</v>
      </c>
      <c r="AB36" s="32" t="s">
        <v>67</v>
      </c>
      <c r="AC36" s="176">
        <f>IF(T36="",0,T36)</f>
        <v>0</v>
      </c>
      <c r="AD36" s="176"/>
      <c r="AE36" s="33" t="s">
        <v>15</v>
      </c>
      <c r="AF36" s="31"/>
    </row>
    <row r="37" spans="1:32" ht="27.75" customHeight="1" thickTop="1" thickBot="1">
      <c r="A37" s="31"/>
      <c r="B37" s="31"/>
      <c r="C37" s="273"/>
      <c r="D37" s="271"/>
      <c r="E37" s="271"/>
      <c r="F37" s="271"/>
      <c r="G37" s="272"/>
      <c r="H37" s="265" t="s">
        <v>68</v>
      </c>
      <c r="I37" s="260"/>
      <c r="J37" s="260"/>
      <c r="K37" s="260"/>
      <c r="L37" s="260"/>
      <c r="M37" s="260"/>
      <c r="N37" s="260"/>
      <c r="O37" s="260"/>
      <c r="P37" s="260"/>
      <c r="Q37" s="260"/>
      <c r="R37" s="260"/>
      <c r="S37" s="49"/>
      <c r="T37" s="287"/>
      <c r="U37" s="288"/>
      <c r="V37" s="31" t="s">
        <v>69</v>
      </c>
      <c r="W37" s="31"/>
      <c r="X37" s="31"/>
      <c r="Y37" s="31"/>
      <c r="Z37" s="31"/>
      <c r="AA37" s="81" t="s">
        <v>56</v>
      </c>
      <c r="AB37" s="32" t="s">
        <v>108</v>
      </c>
      <c r="AC37" s="176">
        <f>IF(T37="○",IF(H14&lt;=150,0.8,IF(H14&gt;=151,1.5,0)),0)</f>
        <v>0</v>
      </c>
      <c r="AD37" s="176"/>
      <c r="AE37" s="33" t="s">
        <v>15</v>
      </c>
      <c r="AF37" s="31"/>
    </row>
    <row r="38" spans="1:32" ht="27.75" customHeight="1" thickTop="1" thickBot="1">
      <c r="A38" s="31"/>
      <c r="B38" s="31"/>
      <c r="C38" s="273"/>
      <c r="D38" s="271"/>
      <c r="E38" s="271"/>
      <c r="F38" s="271"/>
      <c r="G38" s="272"/>
      <c r="H38" s="265" t="s">
        <v>106</v>
      </c>
      <c r="I38" s="293"/>
      <c r="J38" s="293"/>
      <c r="K38" s="293"/>
      <c r="L38" s="293"/>
      <c r="M38" s="293"/>
      <c r="N38" s="293"/>
      <c r="O38" s="293"/>
      <c r="P38" s="293"/>
      <c r="Q38" s="293"/>
      <c r="R38" s="293"/>
      <c r="S38" s="49"/>
      <c r="T38" s="289"/>
      <c r="U38" s="290"/>
      <c r="V38" s="31" t="s">
        <v>105</v>
      </c>
      <c r="W38" s="31"/>
      <c r="X38" s="31"/>
      <c r="Y38" s="31"/>
      <c r="Z38" s="31"/>
      <c r="AA38" s="81" t="s">
        <v>56</v>
      </c>
      <c r="AB38" s="32" t="s">
        <v>70</v>
      </c>
      <c r="AC38" s="176">
        <f>IF(T38="○",IF(H14&lt;=150,2,IF(H14&gt;=151,3,0)),0)</f>
        <v>0</v>
      </c>
      <c r="AD38" s="176"/>
      <c r="AE38" s="33" t="s">
        <v>15</v>
      </c>
      <c r="AF38" s="31"/>
    </row>
    <row r="39" spans="1:32" ht="27.75" customHeight="1" thickTop="1" thickBot="1">
      <c r="A39" s="31"/>
      <c r="B39" s="31"/>
      <c r="C39" s="273"/>
      <c r="D39" s="271"/>
      <c r="E39" s="271"/>
      <c r="F39" s="271"/>
      <c r="G39" s="272"/>
      <c r="H39" s="265" t="s">
        <v>39</v>
      </c>
      <c r="I39" s="260"/>
      <c r="J39" s="260"/>
      <c r="K39" s="260"/>
      <c r="L39" s="260"/>
      <c r="M39" s="260"/>
      <c r="N39" s="260"/>
      <c r="O39" s="260"/>
      <c r="P39" s="260"/>
      <c r="Q39" s="260"/>
      <c r="R39" s="260"/>
      <c r="S39" s="49"/>
      <c r="T39" s="289"/>
      <c r="U39" s="290"/>
      <c r="V39" s="31" t="s">
        <v>71</v>
      </c>
      <c r="W39" s="31"/>
      <c r="X39" s="31"/>
      <c r="Y39" s="31"/>
      <c r="Z39" s="31"/>
      <c r="AA39" s="81" t="s">
        <v>56</v>
      </c>
      <c r="AB39" s="32" t="s">
        <v>128</v>
      </c>
      <c r="AC39" s="176">
        <f>IF(T39="○",0.5,0)</f>
        <v>0</v>
      </c>
      <c r="AD39" s="176"/>
      <c r="AE39" s="33" t="s">
        <v>15</v>
      </c>
      <c r="AF39" s="31"/>
    </row>
    <row r="40" spans="1:32" ht="27.75" customHeight="1" thickTop="1" thickBot="1">
      <c r="A40" s="31"/>
      <c r="B40" s="31"/>
      <c r="C40" s="273"/>
      <c r="D40" s="271"/>
      <c r="E40" s="271"/>
      <c r="F40" s="271"/>
      <c r="G40" s="272"/>
      <c r="H40" s="296" t="s">
        <v>72</v>
      </c>
      <c r="I40" s="297"/>
      <c r="J40" s="297"/>
      <c r="K40" s="297"/>
      <c r="L40" s="297"/>
      <c r="M40" s="297"/>
      <c r="N40" s="297"/>
      <c r="O40" s="297"/>
      <c r="P40" s="297"/>
      <c r="Q40" s="297"/>
      <c r="R40" s="297"/>
      <c r="S40" s="50"/>
      <c r="T40" s="298"/>
      <c r="U40" s="299"/>
      <c r="V40" s="31" t="s">
        <v>73</v>
      </c>
      <c r="W40" s="31"/>
      <c r="X40" s="31"/>
      <c r="Y40" s="31"/>
      <c r="Z40" s="31"/>
      <c r="AA40" s="81" t="s">
        <v>56</v>
      </c>
      <c r="AB40" s="32" t="s">
        <v>129</v>
      </c>
      <c r="AC40" s="176">
        <f>IF(T40="○",0.8,0)</f>
        <v>0</v>
      </c>
      <c r="AD40" s="176"/>
      <c r="AE40" s="33" t="s">
        <v>15</v>
      </c>
      <c r="AF40" s="31"/>
    </row>
    <row r="41" spans="1:32" ht="27.75" customHeight="1" thickTop="1" thickBot="1">
      <c r="A41" s="31"/>
      <c r="B41" s="31"/>
      <c r="C41" s="273"/>
      <c r="D41" s="271"/>
      <c r="E41" s="271"/>
      <c r="F41" s="271"/>
      <c r="G41" s="272"/>
      <c r="H41" s="291" t="s">
        <v>74</v>
      </c>
      <c r="I41" s="292"/>
      <c r="J41" s="292"/>
      <c r="K41" s="292"/>
      <c r="L41" s="292"/>
      <c r="M41" s="292"/>
      <c r="N41" s="292"/>
      <c r="O41" s="292"/>
      <c r="P41" s="292"/>
      <c r="Q41" s="292"/>
      <c r="R41" s="292"/>
      <c r="S41" s="51"/>
      <c r="T41" s="174"/>
      <c r="U41" s="175"/>
      <c r="V41" s="31" t="s">
        <v>73</v>
      </c>
      <c r="W41" s="31"/>
      <c r="X41" s="31"/>
      <c r="Y41" s="31"/>
      <c r="Z41" s="31"/>
      <c r="AA41" s="81" t="s">
        <v>56</v>
      </c>
      <c r="AB41" s="32" t="s">
        <v>130</v>
      </c>
      <c r="AC41" s="176">
        <f>IF(T41="○",0.8,0)</f>
        <v>0</v>
      </c>
      <c r="AD41" s="176"/>
      <c r="AE41" s="33" t="s">
        <v>15</v>
      </c>
      <c r="AF41" s="31"/>
    </row>
    <row r="42" spans="1:32" ht="27.75" customHeight="1" thickTop="1" thickBot="1">
      <c r="A42" s="31"/>
      <c r="B42" s="31"/>
      <c r="C42" s="273"/>
      <c r="D42" s="271"/>
      <c r="E42" s="271"/>
      <c r="F42" s="271"/>
      <c r="G42" s="272"/>
      <c r="H42" s="291" t="s">
        <v>75</v>
      </c>
      <c r="I42" s="292"/>
      <c r="J42" s="292"/>
      <c r="K42" s="292"/>
      <c r="L42" s="292"/>
      <c r="M42" s="292"/>
      <c r="N42" s="292"/>
      <c r="O42" s="292"/>
      <c r="P42" s="292"/>
      <c r="Q42" s="292"/>
      <c r="R42" s="292"/>
      <c r="S42" s="51"/>
      <c r="T42" s="174"/>
      <c r="U42" s="175"/>
      <c r="V42" s="31" t="s">
        <v>73</v>
      </c>
      <c r="W42" s="31"/>
      <c r="X42" s="31"/>
      <c r="Y42" s="31"/>
      <c r="Z42" s="31"/>
      <c r="AA42" s="81" t="s">
        <v>56</v>
      </c>
      <c r="AB42" s="32" t="s">
        <v>113</v>
      </c>
      <c r="AC42" s="176">
        <f>IF(T42="○",0.8,0)</f>
        <v>0</v>
      </c>
      <c r="AD42" s="176"/>
      <c r="AE42" s="33" t="s">
        <v>15</v>
      </c>
      <c r="AF42" s="31"/>
    </row>
    <row r="43" spans="1:32" ht="27.75" customHeight="1" thickTop="1" thickBot="1">
      <c r="A43" s="31"/>
      <c r="B43" s="31"/>
      <c r="C43" s="273"/>
      <c r="D43" s="271"/>
      <c r="E43" s="271"/>
      <c r="F43" s="271"/>
      <c r="G43" s="272"/>
      <c r="H43" s="221" t="s">
        <v>107</v>
      </c>
      <c r="I43" s="222"/>
      <c r="J43" s="222"/>
      <c r="K43" s="222"/>
      <c r="L43" s="222"/>
      <c r="M43" s="222"/>
      <c r="N43" s="222"/>
      <c r="O43" s="222"/>
      <c r="P43" s="222"/>
      <c r="Q43" s="222"/>
      <c r="R43" s="222"/>
      <c r="S43" s="51"/>
      <c r="T43" s="174"/>
      <c r="U43" s="175"/>
      <c r="V43" s="31" t="s">
        <v>121</v>
      </c>
      <c r="W43" s="31"/>
      <c r="X43" s="31"/>
      <c r="Y43" s="31"/>
      <c r="Z43" s="31"/>
      <c r="AA43" s="81" t="s">
        <v>31</v>
      </c>
      <c r="AB43" s="32" t="s">
        <v>109</v>
      </c>
      <c r="AC43" s="176">
        <f>IF(T43="○",0.6,0)</f>
        <v>0</v>
      </c>
      <c r="AD43" s="176"/>
      <c r="AE43" s="33" t="s">
        <v>15</v>
      </c>
      <c r="AF43" s="31"/>
    </row>
    <row r="44" spans="1:32" ht="27.75" customHeight="1" thickTop="1" thickBot="1">
      <c r="A44" s="31"/>
      <c r="B44" s="31"/>
      <c r="C44" s="273"/>
      <c r="D44" s="271"/>
      <c r="E44" s="271"/>
      <c r="F44" s="271"/>
      <c r="G44" s="272"/>
      <c r="H44" s="291" t="s">
        <v>76</v>
      </c>
      <c r="I44" s="292"/>
      <c r="J44" s="292"/>
      <c r="K44" s="292"/>
      <c r="L44" s="292"/>
      <c r="M44" s="292"/>
      <c r="N44" s="292"/>
      <c r="O44" s="292"/>
      <c r="P44" s="292"/>
      <c r="Q44" s="292"/>
      <c r="R44" s="292"/>
      <c r="S44" s="51"/>
      <c r="T44" s="174"/>
      <c r="U44" s="175"/>
      <c r="V44" s="31" t="s">
        <v>114</v>
      </c>
      <c r="W44" s="31"/>
      <c r="X44" s="31"/>
      <c r="Y44" s="31"/>
      <c r="Z44" s="31"/>
      <c r="AA44" s="81" t="s">
        <v>77</v>
      </c>
      <c r="AB44" s="32" t="s">
        <v>110</v>
      </c>
      <c r="AC44" s="176">
        <f>IF(T44="○",-1,0)</f>
        <v>0</v>
      </c>
      <c r="AD44" s="176"/>
      <c r="AE44" s="33" t="s">
        <v>15</v>
      </c>
      <c r="AF44" s="31"/>
    </row>
    <row r="45" spans="1:32" ht="51" customHeight="1" thickTop="1" thickBot="1">
      <c r="A45" s="31"/>
      <c r="B45" s="31"/>
      <c r="C45" s="273"/>
      <c r="D45" s="271"/>
      <c r="E45" s="271"/>
      <c r="F45" s="271"/>
      <c r="G45" s="272"/>
      <c r="H45" s="306" t="s">
        <v>124</v>
      </c>
      <c r="I45" s="307"/>
      <c r="J45" s="307"/>
      <c r="K45" s="307"/>
      <c r="L45" s="307"/>
      <c r="M45" s="307"/>
      <c r="N45" s="307"/>
      <c r="O45" s="307"/>
      <c r="P45" s="307"/>
      <c r="Q45" s="307"/>
      <c r="R45" s="307"/>
      <c r="S45" s="51"/>
      <c r="T45" s="174"/>
      <c r="U45" s="175"/>
      <c r="V45" s="308" t="s">
        <v>91</v>
      </c>
      <c r="W45" s="309"/>
      <c r="X45" s="309"/>
      <c r="Y45" s="309"/>
      <c r="Z45" s="309"/>
      <c r="AA45" s="81" t="s">
        <v>56</v>
      </c>
      <c r="AB45" s="32" t="s">
        <v>111</v>
      </c>
      <c r="AC45" s="310">
        <f>IF(T45="",0,-T45)</f>
        <v>0</v>
      </c>
      <c r="AD45" s="310"/>
      <c r="AE45" s="33" t="s">
        <v>15</v>
      </c>
      <c r="AF45" s="31"/>
    </row>
    <row r="46" spans="1:32" ht="34.5" customHeight="1" thickTop="1" thickBot="1">
      <c r="A46" s="31"/>
      <c r="B46" s="31"/>
      <c r="C46" s="274"/>
      <c r="D46" s="275"/>
      <c r="E46" s="275"/>
      <c r="F46" s="275"/>
      <c r="G46" s="276"/>
      <c r="H46" s="370" t="s">
        <v>78</v>
      </c>
      <c r="I46" s="371"/>
      <c r="J46" s="371"/>
      <c r="K46" s="371"/>
      <c r="L46" s="371"/>
      <c r="M46" s="371"/>
      <c r="N46" s="371"/>
      <c r="O46" s="371"/>
      <c r="P46" s="371"/>
      <c r="Q46" s="371"/>
      <c r="R46" s="371"/>
      <c r="S46" s="52"/>
      <c r="T46" s="344"/>
      <c r="U46" s="345"/>
      <c r="V46" s="308" t="s">
        <v>79</v>
      </c>
      <c r="W46" s="309"/>
      <c r="X46" s="309"/>
      <c r="Y46" s="309"/>
      <c r="Z46" s="309"/>
      <c r="AA46" s="81" t="s">
        <v>56</v>
      </c>
      <c r="AB46" s="32" t="s">
        <v>112</v>
      </c>
      <c r="AC46" s="176">
        <f>IF(T46="",0,-T46)</f>
        <v>0</v>
      </c>
      <c r="AD46" s="176"/>
      <c r="AE46" s="33" t="s">
        <v>15</v>
      </c>
      <c r="AF46" s="31"/>
    </row>
    <row r="47" spans="1:32" ht="16.5" customHeight="1" thickTop="1" thickBo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row>
    <row r="48" spans="1:32" ht="35.25" customHeight="1" thickTop="1" thickBot="1">
      <c r="A48" s="31"/>
      <c r="B48" s="31"/>
      <c r="C48" s="300" t="s">
        <v>156</v>
      </c>
      <c r="D48" s="301"/>
      <c r="E48" s="301"/>
      <c r="F48" s="301"/>
      <c r="G48" s="301"/>
      <c r="H48" s="301"/>
      <c r="I48" s="301"/>
      <c r="J48" s="301"/>
      <c r="K48" s="301"/>
      <c r="L48" s="301"/>
      <c r="M48" s="301"/>
      <c r="N48" s="301"/>
      <c r="O48" s="301"/>
      <c r="P48" s="301"/>
      <c r="Q48" s="301"/>
      <c r="R48" s="301"/>
      <c r="S48" s="301"/>
      <c r="T48" s="301"/>
      <c r="U48" s="301"/>
      <c r="V48" s="301"/>
      <c r="W48" s="302"/>
      <c r="X48" s="303"/>
      <c r="Y48" s="304"/>
      <c r="Z48" s="304"/>
      <c r="AA48" s="305">
        <f>ROUND(AC16+AC26+(SUM(AC31:AD46)),0)</f>
        <v>3</v>
      </c>
      <c r="AB48" s="305"/>
      <c r="AC48" s="305"/>
      <c r="AD48" s="305"/>
      <c r="AE48" s="53" t="s">
        <v>15</v>
      </c>
      <c r="AF48" s="31"/>
    </row>
    <row r="49" spans="1:32" ht="35.25" customHeight="1" thickBot="1">
      <c r="A49" s="31"/>
      <c r="B49" s="31"/>
      <c r="C49" s="331" t="s">
        <v>118</v>
      </c>
      <c r="D49" s="325"/>
      <c r="E49" s="325"/>
      <c r="F49" s="325"/>
      <c r="G49" s="325"/>
      <c r="H49" s="325"/>
      <c r="I49" s="325"/>
      <c r="J49" s="325"/>
      <c r="K49" s="325"/>
      <c r="L49" s="325"/>
      <c r="M49" s="325"/>
      <c r="N49" s="325"/>
      <c r="O49" s="325"/>
      <c r="P49" s="325"/>
      <c r="Q49" s="325"/>
      <c r="R49" s="325"/>
      <c r="S49" s="325"/>
      <c r="T49" s="325"/>
      <c r="U49" s="325"/>
      <c r="V49" s="325"/>
      <c r="W49" s="326"/>
      <c r="X49" s="330">
        <f>X51+X55+X52+X54</f>
        <v>0</v>
      </c>
      <c r="Y49" s="330"/>
      <c r="Z49" s="330"/>
      <c r="AA49" s="330"/>
      <c r="AB49" s="330"/>
      <c r="AC49" s="330"/>
      <c r="AD49" s="330"/>
      <c r="AE49" s="54" t="s">
        <v>21</v>
      </c>
      <c r="AF49" s="31"/>
    </row>
    <row r="50" spans="1:32" ht="35.25" customHeight="1" thickBot="1">
      <c r="A50" s="31"/>
      <c r="B50" s="31"/>
      <c r="C50" s="331" t="s">
        <v>40</v>
      </c>
      <c r="D50" s="325"/>
      <c r="E50" s="325"/>
      <c r="F50" s="325"/>
      <c r="G50" s="325"/>
      <c r="H50" s="325"/>
      <c r="I50" s="325"/>
      <c r="J50" s="325"/>
      <c r="K50" s="325"/>
      <c r="L50" s="325"/>
      <c r="M50" s="325"/>
      <c r="N50" s="325"/>
      <c r="O50" s="325"/>
      <c r="P50" s="325"/>
      <c r="Q50" s="325"/>
      <c r="R50" s="325"/>
      <c r="S50" s="325"/>
      <c r="T50" s="325"/>
      <c r="U50" s="325"/>
      <c r="V50" s="325"/>
      <c r="W50" s="326"/>
      <c r="X50" s="332"/>
      <c r="Y50" s="332"/>
      <c r="Z50" s="332"/>
      <c r="AA50" s="333">
        <f>IF(ROUND(AA48/3,0)=0,1,ROUND(AA48/3,0))</f>
        <v>1</v>
      </c>
      <c r="AB50" s="333"/>
      <c r="AC50" s="333"/>
      <c r="AD50" s="333"/>
      <c r="AE50" s="54" t="s">
        <v>15</v>
      </c>
      <c r="AF50" s="31"/>
    </row>
    <row r="51" spans="1:32" ht="45.75" customHeight="1" thickBot="1">
      <c r="A51" s="31"/>
      <c r="B51" s="31"/>
      <c r="C51" s="323" t="s">
        <v>80</v>
      </c>
      <c r="D51" s="324"/>
      <c r="E51" s="324"/>
      <c r="F51" s="324"/>
      <c r="G51" s="325" t="s">
        <v>125</v>
      </c>
      <c r="H51" s="325"/>
      <c r="I51" s="325"/>
      <c r="J51" s="325"/>
      <c r="K51" s="325"/>
      <c r="L51" s="325"/>
      <c r="M51" s="325"/>
      <c r="N51" s="325"/>
      <c r="O51" s="325"/>
      <c r="P51" s="325"/>
      <c r="Q51" s="325"/>
      <c r="R51" s="325"/>
      <c r="S51" s="325"/>
      <c r="T51" s="325"/>
      <c r="U51" s="325"/>
      <c r="V51" s="325"/>
      <c r="W51" s="326"/>
      <c r="X51" s="330">
        <f>ROUNDDOWN((50000*AA50*J19)/2,-3)</f>
        <v>0</v>
      </c>
      <c r="Y51" s="330"/>
      <c r="Z51" s="330"/>
      <c r="AA51" s="330"/>
      <c r="AB51" s="330"/>
      <c r="AC51" s="330"/>
      <c r="AD51" s="330"/>
      <c r="AE51" s="54" t="s">
        <v>21</v>
      </c>
      <c r="AF51" s="31"/>
    </row>
    <row r="52" spans="1:32" ht="45.75" customHeight="1" thickBot="1">
      <c r="A52" s="31"/>
      <c r="B52" s="31"/>
      <c r="C52" s="328" t="s">
        <v>81</v>
      </c>
      <c r="D52" s="329"/>
      <c r="E52" s="329"/>
      <c r="F52" s="329"/>
      <c r="G52" s="325" t="s">
        <v>125</v>
      </c>
      <c r="H52" s="325"/>
      <c r="I52" s="325"/>
      <c r="J52" s="325"/>
      <c r="K52" s="325"/>
      <c r="L52" s="325"/>
      <c r="M52" s="325"/>
      <c r="N52" s="325"/>
      <c r="O52" s="325"/>
      <c r="P52" s="325"/>
      <c r="Q52" s="325"/>
      <c r="R52" s="325"/>
      <c r="S52" s="325"/>
      <c r="T52" s="325"/>
      <c r="U52" s="325"/>
      <c r="V52" s="325"/>
      <c r="W52" s="326"/>
      <c r="X52" s="330">
        <f>ROUNDDOWN((50000*AA50*J19)/2,-3)</f>
        <v>0</v>
      </c>
      <c r="Y52" s="330"/>
      <c r="Z52" s="330"/>
      <c r="AA52" s="330"/>
      <c r="AB52" s="330"/>
      <c r="AC52" s="330"/>
      <c r="AD52" s="330"/>
      <c r="AE52" s="54" t="s">
        <v>21</v>
      </c>
      <c r="AF52" s="31"/>
    </row>
    <row r="53" spans="1:32" ht="35.25" customHeight="1" thickBot="1">
      <c r="A53" s="31"/>
      <c r="B53" s="31"/>
      <c r="C53" s="331" t="s">
        <v>41</v>
      </c>
      <c r="D53" s="325"/>
      <c r="E53" s="325"/>
      <c r="F53" s="325"/>
      <c r="G53" s="325"/>
      <c r="H53" s="325"/>
      <c r="I53" s="325"/>
      <c r="J53" s="325"/>
      <c r="K53" s="325"/>
      <c r="L53" s="325"/>
      <c r="M53" s="325"/>
      <c r="N53" s="325"/>
      <c r="O53" s="325"/>
      <c r="P53" s="325"/>
      <c r="Q53" s="325"/>
      <c r="R53" s="325"/>
      <c r="S53" s="325"/>
      <c r="T53" s="325"/>
      <c r="U53" s="325"/>
      <c r="V53" s="325"/>
      <c r="W53" s="326"/>
      <c r="X53" s="332"/>
      <c r="Y53" s="332"/>
      <c r="Z53" s="332"/>
      <c r="AA53" s="333">
        <f>IF(ROUND(AA48/5,0)=0,1,ROUND(AA48/5,0))</f>
        <v>1</v>
      </c>
      <c r="AB53" s="333"/>
      <c r="AC53" s="333"/>
      <c r="AD53" s="333"/>
      <c r="AE53" s="54" t="s">
        <v>15</v>
      </c>
      <c r="AF53" s="31"/>
    </row>
    <row r="54" spans="1:32" ht="35.25" customHeight="1" thickBot="1">
      <c r="A54" s="31"/>
      <c r="B54" s="31"/>
      <c r="C54" s="323" t="s">
        <v>80</v>
      </c>
      <c r="D54" s="324"/>
      <c r="E54" s="324"/>
      <c r="F54" s="324"/>
      <c r="G54" s="325" t="s">
        <v>126</v>
      </c>
      <c r="H54" s="325"/>
      <c r="I54" s="325"/>
      <c r="J54" s="325"/>
      <c r="K54" s="325"/>
      <c r="L54" s="325"/>
      <c r="M54" s="325"/>
      <c r="N54" s="325"/>
      <c r="O54" s="325"/>
      <c r="P54" s="325"/>
      <c r="Q54" s="325"/>
      <c r="R54" s="325"/>
      <c r="S54" s="325"/>
      <c r="T54" s="325"/>
      <c r="U54" s="325"/>
      <c r="V54" s="325"/>
      <c r="W54" s="326"/>
      <c r="X54" s="327">
        <f>ROUNDDOWN((6250*AA53*J19)/2,-3)</f>
        <v>0</v>
      </c>
      <c r="Y54" s="327"/>
      <c r="Z54" s="327"/>
      <c r="AA54" s="327"/>
      <c r="AB54" s="327"/>
      <c r="AC54" s="327"/>
      <c r="AD54" s="327"/>
      <c r="AE54" s="55" t="s">
        <v>21</v>
      </c>
      <c r="AF54" s="31"/>
    </row>
    <row r="55" spans="1:32" ht="35.25" customHeight="1" thickBot="1">
      <c r="A55" s="31"/>
      <c r="B55" s="31"/>
      <c r="C55" s="328" t="s">
        <v>81</v>
      </c>
      <c r="D55" s="329"/>
      <c r="E55" s="329"/>
      <c r="F55" s="329"/>
      <c r="G55" s="325" t="s">
        <v>126</v>
      </c>
      <c r="H55" s="325"/>
      <c r="I55" s="325"/>
      <c r="J55" s="325"/>
      <c r="K55" s="325"/>
      <c r="L55" s="325"/>
      <c r="M55" s="325"/>
      <c r="N55" s="325"/>
      <c r="O55" s="325"/>
      <c r="P55" s="325"/>
      <c r="Q55" s="325"/>
      <c r="R55" s="325"/>
      <c r="S55" s="325"/>
      <c r="T55" s="325"/>
      <c r="U55" s="325"/>
      <c r="V55" s="325"/>
      <c r="W55" s="326"/>
      <c r="X55" s="327">
        <f>ROUNDDOWN((6250*AA53*J19)/2,-3)</f>
        <v>0</v>
      </c>
      <c r="Y55" s="327"/>
      <c r="Z55" s="327"/>
      <c r="AA55" s="327"/>
      <c r="AB55" s="327"/>
      <c r="AC55" s="327"/>
      <c r="AD55" s="327"/>
      <c r="AE55" s="55" t="s">
        <v>21</v>
      </c>
      <c r="AF55" s="31"/>
    </row>
    <row r="56" spans="1:32" ht="15.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row>
    <row r="57" spans="1:32" ht="14.25">
      <c r="A57" s="31"/>
      <c r="B57" s="3" t="s">
        <v>42</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7.25">
      <c r="A58" s="31"/>
      <c r="B58" s="56"/>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4.25">
      <c r="A59" s="31"/>
      <c r="B59" s="3"/>
      <c r="C59" s="334" t="s">
        <v>102</v>
      </c>
      <c r="D59" s="335"/>
      <c r="E59" s="335"/>
      <c r="F59" s="335"/>
      <c r="G59" s="335"/>
      <c r="H59" s="335"/>
      <c r="I59" s="335"/>
      <c r="J59" s="335"/>
      <c r="K59" s="335"/>
      <c r="L59" s="335"/>
      <c r="M59" s="335"/>
      <c r="N59" s="335"/>
      <c r="O59" s="335"/>
      <c r="P59" s="335"/>
      <c r="Q59" s="335"/>
      <c r="R59" s="335"/>
      <c r="S59" s="335"/>
      <c r="T59" s="335"/>
      <c r="U59" s="335"/>
      <c r="V59" s="335"/>
      <c r="W59" s="336"/>
      <c r="X59" s="340"/>
      <c r="Y59" s="341"/>
      <c r="Z59" s="341"/>
      <c r="AA59" s="341"/>
      <c r="AB59" s="341"/>
      <c r="AC59" s="341"/>
      <c r="AD59" s="341"/>
      <c r="AE59" s="342"/>
      <c r="AF59" s="31"/>
    </row>
    <row r="60" spans="1:32" ht="14.25">
      <c r="A60" s="31"/>
      <c r="B60" s="3"/>
      <c r="C60" s="337"/>
      <c r="D60" s="338"/>
      <c r="E60" s="338"/>
      <c r="F60" s="338"/>
      <c r="G60" s="338"/>
      <c r="H60" s="338"/>
      <c r="I60" s="338"/>
      <c r="J60" s="338"/>
      <c r="K60" s="338"/>
      <c r="L60" s="338"/>
      <c r="M60" s="338"/>
      <c r="N60" s="338"/>
      <c r="O60" s="338"/>
      <c r="P60" s="338"/>
      <c r="Q60" s="338"/>
      <c r="R60" s="338"/>
      <c r="S60" s="338"/>
      <c r="T60" s="338"/>
      <c r="U60" s="338"/>
      <c r="V60" s="338"/>
      <c r="W60" s="339"/>
      <c r="X60" s="343"/>
      <c r="Y60" s="344"/>
      <c r="Z60" s="344"/>
      <c r="AA60" s="344"/>
      <c r="AB60" s="344"/>
      <c r="AC60" s="344"/>
      <c r="AD60" s="344"/>
      <c r="AE60" s="345"/>
      <c r="AF60" s="31"/>
    </row>
    <row r="61" spans="1:32" ht="14.25">
      <c r="A61" s="31"/>
      <c r="B61" s="3"/>
      <c r="C61" s="334" t="s">
        <v>103</v>
      </c>
      <c r="D61" s="335"/>
      <c r="E61" s="335"/>
      <c r="F61" s="335"/>
      <c r="G61" s="335"/>
      <c r="H61" s="335"/>
      <c r="I61" s="335"/>
      <c r="J61" s="335"/>
      <c r="K61" s="335"/>
      <c r="L61" s="335"/>
      <c r="M61" s="335"/>
      <c r="N61" s="335"/>
      <c r="O61" s="335"/>
      <c r="P61" s="335"/>
      <c r="Q61" s="335"/>
      <c r="R61" s="335"/>
      <c r="S61" s="335"/>
      <c r="T61" s="335"/>
      <c r="U61" s="335"/>
      <c r="V61" s="335"/>
      <c r="W61" s="336"/>
      <c r="X61" s="340"/>
      <c r="Y61" s="341"/>
      <c r="Z61" s="341"/>
      <c r="AA61" s="341"/>
      <c r="AB61" s="341"/>
      <c r="AC61" s="341"/>
      <c r="AD61" s="341"/>
      <c r="AE61" s="342"/>
      <c r="AF61" s="31"/>
    </row>
    <row r="62" spans="1:32" ht="14.25">
      <c r="A62" s="31"/>
      <c r="B62" s="3"/>
      <c r="C62" s="337"/>
      <c r="D62" s="338"/>
      <c r="E62" s="338"/>
      <c r="F62" s="338"/>
      <c r="G62" s="338"/>
      <c r="H62" s="338"/>
      <c r="I62" s="338"/>
      <c r="J62" s="338"/>
      <c r="K62" s="338"/>
      <c r="L62" s="338"/>
      <c r="M62" s="338"/>
      <c r="N62" s="338"/>
      <c r="O62" s="338"/>
      <c r="P62" s="338"/>
      <c r="Q62" s="338"/>
      <c r="R62" s="338"/>
      <c r="S62" s="338"/>
      <c r="T62" s="338"/>
      <c r="U62" s="338"/>
      <c r="V62" s="338"/>
      <c r="W62" s="339"/>
      <c r="X62" s="343"/>
      <c r="Y62" s="344"/>
      <c r="Z62" s="344"/>
      <c r="AA62" s="344"/>
      <c r="AB62" s="344"/>
      <c r="AC62" s="344"/>
      <c r="AD62" s="344"/>
      <c r="AE62" s="345"/>
      <c r="AF62" s="31"/>
    </row>
    <row r="63" spans="1:32" ht="17.25">
      <c r="A63" s="31"/>
      <c r="B63" s="56"/>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row>
    <row r="64" spans="1:32" ht="27.75" customHeight="1">
      <c r="A64" s="31"/>
      <c r="B64" s="56"/>
      <c r="C64" s="223" t="s">
        <v>32</v>
      </c>
      <c r="D64" s="224"/>
      <c r="E64" s="224"/>
      <c r="F64" s="224"/>
      <c r="G64" s="224"/>
      <c r="H64" s="224"/>
      <c r="I64" s="225"/>
      <c r="J64" s="226"/>
      <c r="K64" s="226"/>
      <c r="L64" s="226"/>
      <c r="M64" s="227" t="s">
        <v>22</v>
      </c>
      <c r="N64" s="228"/>
      <c r="O64" s="90"/>
      <c r="P64" s="90"/>
      <c r="Q64" s="31"/>
      <c r="R64" s="31"/>
      <c r="S64" s="31"/>
      <c r="T64" s="31"/>
      <c r="U64" s="31"/>
      <c r="V64" s="31"/>
      <c r="W64" s="31"/>
      <c r="X64" s="31"/>
      <c r="Y64" s="31"/>
      <c r="Z64" s="31"/>
      <c r="AA64" s="31"/>
      <c r="AB64" s="31"/>
      <c r="AC64" s="31"/>
      <c r="AD64" s="31"/>
      <c r="AE64" s="31"/>
      <c r="AF64" s="31"/>
    </row>
    <row r="65" spans="1:32" ht="17.25">
      <c r="A65" s="31"/>
      <c r="B65" s="56"/>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2" ht="9" customHeight="1" thickBo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2" ht="21.75" customHeight="1">
      <c r="A67" s="31"/>
      <c r="B67" s="31"/>
      <c r="C67" s="316" t="s">
        <v>43</v>
      </c>
      <c r="D67" s="317"/>
      <c r="E67" s="317"/>
      <c r="F67" s="317"/>
      <c r="G67" s="317"/>
      <c r="H67" s="317"/>
      <c r="I67" s="317"/>
      <c r="J67" s="317"/>
      <c r="K67" s="317"/>
      <c r="L67" s="317"/>
      <c r="M67" s="317"/>
      <c r="N67" s="317"/>
      <c r="O67" s="317"/>
      <c r="P67" s="317"/>
      <c r="Q67" s="317"/>
      <c r="R67" s="317"/>
      <c r="S67" s="317"/>
      <c r="T67" s="317"/>
      <c r="U67" s="317"/>
      <c r="V67" s="317"/>
      <c r="W67" s="318"/>
      <c r="X67" s="26"/>
      <c r="Y67" s="26"/>
      <c r="Z67" s="26"/>
      <c r="AA67" s="319"/>
      <c r="AB67" s="319"/>
      <c r="AC67" s="319"/>
      <c r="AD67" s="319"/>
      <c r="AE67" s="27" t="s">
        <v>15</v>
      </c>
      <c r="AF67" s="31"/>
    </row>
    <row r="68" spans="1:32" ht="21.75" customHeight="1">
      <c r="A68" s="31"/>
      <c r="B68" s="31"/>
      <c r="C68" s="320" t="s">
        <v>29</v>
      </c>
      <c r="D68" s="321"/>
      <c r="E68" s="321"/>
      <c r="F68" s="321"/>
      <c r="G68" s="321"/>
      <c r="H68" s="321"/>
      <c r="I68" s="321"/>
      <c r="J68" s="321"/>
      <c r="K68" s="321"/>
      <c r="L68" s="321"/>
      <c r="M68" s="321"/>
      <c r="N68" s="321"/>
      <c r="O68" s="321"/>
      <c r="P68" s="321"/>
      <c r="Q68" s="321"/>
      <c r="R68" s="321"/>
      <c r="S68" s="321"/>
      <c r="T68" s="321"/>
      <c r="U68" s="321"/>
      <c r="V68" s="321"/>
      <c r="W68" s="322"/>
      <c r="X68" s="57"/>
      <c r="Y68" s="57"/>
      <c r="Z68" s="57"/>
      <c r="AA68" s="314">
        <f>AA50</f>
        <v>1</v>
      </c>
      <c r="AB68" s="314"/>
      <c r="AC68" s="314"/>
      <c r="AD68" s="314"/>
      <c r="AE68" s="58" t="s">
        <v>15</v>
      </c>
      <c r="AF68" s="31"/>
    </row>
    <row r="69" spans="1:32" ht="21.75" customHeight="1">
      <c r="A69" s="31"/>
      <c r="B69" s="31"/>
      <c r="C69" s="311" t="s">
        <v>44</v>
      </c>
      <c r="D69" s="312"/>
      <c r="E69" s="312"/>
      <c r="F69" s="312"/>
      <c r="G69" s="312"/>
      <c r="H69" s="312"/>
      <c r="I69" s="312"/>
      <c r="J69" s="312"/>
      <c r="K69" s="312"/>
      <c r="L69" s="312"/>
      <c r="M69" s="312"/>
      <c r="N69" s="312"/>
      <c r="O69" s="312"/>
      <c r="P69" s="312"/>
      <c r="Q69" s="312"/>
      <c r="R69" s="312"/>
      <c r="S69" s="312"/>
      <c r="T69" s="312"/>
      <c r="U69" s="312"/>
      <c r="V69" s="312"/>
      <c r="W69" s="313"/>
      <c r="X69" s="57"/>
      <c r="Y69" s="57"/>
      <c r="Z69" s="57"/>
      <c r="AA69" s="314">
        <f>IF(AA67-AA68&gt;0,AA67-AA68,0)</f>
        <v>0</v>
      </c>
      <c r="AB69" s="314"/>
      <c r="AC69" s="314"/>
      <c r="AD69" s="314"/>
      <c r="AE69" s="58" t="s">
        <v>15</v>
      </c>
      <c r="AF69" s="31"/>
    </row>
    <row r="70" spans="1:32" ht="21.75" customHeight="1" thickBot="1">
      <c r="A70" s="31"/>
      <c r="B70" s="31"/>
      <c r="C70" s="177" t="s">
        <v>82</v>
      </c>
      <c r="D70" s="178"/>
      <c r="E70" s="178"/>
      <c r="F70" s="178"/>
      <c r="G70" s="178"/>
      <c r="H70" s="178"/>
      <c r="I70" s="178"/>
      <c r="J70" s="178"/>
      <c r="K70" s="178"/>
      <c r="L70" s="178"/>
      <c r="M70" s="178"/>
      <c r="N70" s="178"/>
      <c r="O70" s="178"/>
      <c r="P70" s="178"/>
      <c r="Q70" s="178"/>
      <c r="R70" s="178"/>
      <c r="S70" s="178"/>
      <c r="T70" s="178"/>
      <c r="U70" s="178"/>
      <c r="V70" s="178"/>
      <c r="W70" s="179"/>
      <c r="X70" s="180">
        <f>50000*AA69</f>
        <v>0</v>
      </c>
      <c r="Y70" s="180"/>
      <c r="Z70" s="180"/>
      <c r="AA70" s="180"/>
      <c r="AB70" s="180"/>
      <c r="AC70" s="180"/>
      <c r="AD70" s="180"/>
      <c r="AE70" s="59" t="s">
        <v>21</v>
      </c>
      <c r="AF70" s="31"/>
    </row>
    <row r="71" spans="1:32" ht="21.75" customHeight="1" thickBot="1">
      <c r="A71" s="31"/>
      <c r="B71" s="31"/>
      <c r="C71" s="177" t="s">
        <v>45</v>
      </c>
      <c r="D71" s="178"/>
      <c r="E71" s="178"/>
      <c r="F71" s="178"/>
      <c r="G71" s="178"/>
      <c r="H71" s="178"/>
      <c r="I71" s="178"/>
      <c r="J71" s="178"/>
      <c r="K71" s="178"/>
      <c r="L71" s="178"/>
      <c r="M71" s="178"/>
      <c r="N71" s="178"/>
      <c r="O71" s="178"/>
      <c r="P71" s="178"/>
      <c r="Q71" s="178"/>
      <c r="R71" s="178"/>
      <c r="S71" s="178"/>
      <c r="T71" s="178"/>
      <c r="U71" s="178"/>
      <c r="V71" s="178"/>
      <c r="W71" s="179"/>
      <c r="X71" s="180">
        <f>50000*AA69*J64</f>
        <v>0</v>
      </c>
      <c r="Y71" s="180"/>
      <c r="Z71" s="180"/>
      <c r="AA71" s="180"/>
      <c r="AB71" s="180"/>
      <c r="AC71" s="180"/>
      <c r="AD71" s="180"/>
      <c r="AE71" s="59" t="s">
        <v>21</v>
      </c>
      <c r="AF71" s="31"/>
    </row>
    <row r="72" spans="1:3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row>
    <row r="73" spans="1:32" ht="15">
      <c r="A73" s="31"/>
      <c r="B73" s="31"/>
      <c r="C73" s="93" t="s">
        <v>46</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row>
    <row r="74" spans="1:32" ht="15">
      <c r="A74" s="31"/>
      <c r="B74" s="31"/>
      <c r="C74" s="93" t="s">
        <v>92</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ht="15">
      <c r="A75" s="31"/>
      <c r="B75" s="31"/>
      <c r="C75" s="93" t="s">
        <v>93</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row>
    <row r="76" spans="1:3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row>
    <row r="77" spans="1:3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row>
    <row r="78" spans="1:3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row>
    <row r="79" spans="1:3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row>
    <row r="80" spans="1:3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row>
    <row r="81" spans="1:3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row>
    <row r="82" spans="1:3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row>
    <row r="83" spans="1:3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row>
    <row r="84" spans="1:3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row>
    <row r="85" spans="1:3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sheetData>
  <sheetProtection password="9207" sheet="1" formatCells="0"/>
  <mergeCells count="154">
    <mergeCell ref="C59:W60"/>
    <mergeCell ref="X59:AE60"/>
    <mergeCell ref="C61:W62"/>
    <mergeCell ref="X61:AE62"/>
    <mergeCell ref="V2:Y2"/>
    <mergeCell ref="Z2:AC2"/>
    <mergeCell ref="AD2:AE2"/>
    <mergeCell ref="R4:U4"/>
    <mergeCell ref="V4:AE4"/>
    <mergeCell ref="R5:U6"/>
    <mergeCell ref="V5:AE6"/>
    <mergeCell ref="C12:W12"/>
    <mergeCell ref="X12:AE12"/>
    <mergeCell ref="C49:W49"/>
    <mergeCell ref="X49:AD49"/>
    <mergeCell ref="C50:W50"/>
    <mergeCell ref="X50:Z50"/>
    <mergeCell ref="AA50:AD50"/>
    <mergeCell ref="C51:F51"/>
    <mergeCell ref="G51:W51"/>
    <mergeCell ref="X51:AD51"/>
    <mergeCell ref="H46:R46"/>
    <mergeCell ref="T46:U46"/>
    <mergeCell ref="V46:Z46"/>
    <mergeCell ref="C69:W69"/>
    <mergeCell ref="AA69:AD69"/>
    <mergeCell ref="C71:W71"/>
    <mergeCell ref="X71:AD71"/>
    <mergeCell ref="A10:AF10"/>
    <mergeCell ref="C64:I64"/>
    <mergeCell ref="J64:L64"/>
    <mergeCell ref="M64:N64"/>
    <mergeCell ref="C67:W67"/>
    <mergeCell ref="AA67:AD67"/>
    <mergeCell ref="C68:W68"/>
    <mergeCell ref="AA68:AD68"/>
    <mergeCell ref="C54:F54"/>
    <mergeCell ref="G54:W54"/>
    <mergeCell ref="X54:AD54"/>
    <mergeCell ref="C55:F55"/>
    <mergeCell ref="G55:W55"/>
    <mergeCell ref="X55:AD55"/>
    <mergeCell ref="C52:F52"/>
    <mergeCell ref="G52:W52"/>
    <mergeCell ref="X52:AD52"/>
    <mergeCell ref="C53:W53"/>
    <mergeCell ref="X53:Z53"/>
    <mergeCell ref="AA53:AD53"/>
    <mergeCell ref="AC46:AD46"/>
    <mergeCell ref="C48:W48"/>
    <mergeCell ref="X48:Z48"/>
    <mergeCell ref="AA48:AD48"/>
    <mergeCell ref="AC44:AD44"/>
    <mergeCell ref="H45:R45"/>
    <mergeCell ref="T45:U45"/>
    <mergeCell ref="V45:Z45"/>
    <mergeCell ref="AC45:AD45"/>
    <mergeCell ref="H41:R41"/>
    <mergeCell ref="T41:U41"/>
    <mergeCell ref="AC41:AD41"/>
    <mergeCell ref="H42:R42"/>
    <mergeCell ref="T42:U42"/>
    <mergeCell ref="AC42:AD42"/>
    <mergeCell ref="AC39:AD39"/>
    <mergeCell ref="H40:R40"/>
    <mergeCell ref="T40:U40"/>
    <mergeCell ref="AC40:AD40"/>
    <mergeCell ref="AC38:AD38"/>
    <mergeCell ref="AC33:AD33"/>
    <mergeCell ref="H34:R34"/>
    <mergeCell ref="T34:U34"/>
    <mergeCell ref="AC34:AD34"/>
    <mergeCell ref="H36:R36"/>
    <mergeCell ref="T36:U36"/>
    <mergeCell ref="V36:Z36"/>
    <mergeCell ref="AC36:AD36"/>
    <mergeCell ref="H35:R35"/>
    <mergeCell ref="T35:U35"/>
    <mergeCell ref="V35:Z35"/>
    <mergeCell ref="AC35:AD35"/>
    <mergeCell ref="H31:R31"/>
    <mergeCell ref="T31:U31"/>
    <mergeCell ref="V31:Y31"/>
    <mergeCell ref="AC31:AD31"/>
    <mergeCell ref="H32:R32"/>
    <mergeCell ref="T32:U32"/>
    <mergeCell ref="AC32:AD32"/>
    <mergeCell ref="J28:N28"/>
    <mergeCell ref="C29:G46"/>
    <mergeCell ref="H29:R29"/>
    <mergeCell ref="T29:U29"/>
    <mergeCell ref="H30:R30"/>
    <mergeCell ref="T30:U30"/>
    <mergeCell ref="H33:R33"/>
    <mergeCell ref="T33:U33"/>
    <mergeCell ref="H39:R39"/>
    <mergeCell ref="T39:U39"/>
    <mergeCell ref="H44:R44"/>
    <mergeCell ref="T44:U44"/>
    <mergeCell ref="H37:R37"/>
    <mergeCell ref="T37:U37"/>
    <mergeCell ref="AC37:AD37"/>
    <mergeCell ref="H38:R38"/>
    <mergeCell ref="T38:U38"/>
    <mergeCell ref="AC26:AD26"/>
    <mergeCell ref="H27:AE27"/>
    <mergeCell ref="Z22:Z23"/>
    <mergeCell ref="H23:L23"/>
    <mergeCell ref="M23:O23"/>
    <mergeCell ref="H24:L24"/>
    <mergeCell ref="M24:O24"/>
    <mergeCell ref="S24:T24"/>
    <mergeCell ref="U24:V24"/>
    <mergeCell ref="W24:Y24"/>
    <mergeCell ref="H22:L22"/>
    <mergeCell ref="M22:O22"/>
    <mergeCell ref="S22:T23"/>
    <mergeCell ref="U22:V23"/>
    <mergeCell ref="W22:Y23"/>
    <mergeCell ref="U25:V25"/>
    <mergeCell ref="W25:Y25"/>
    <mergeCell ref="J19:L19"/>
    <mergeCell ref="M19:N19"/>
    <mergeCell ref="C21:G25"/>
    <mergeCell ref="H21:L21"/>
    <mergeCell ref="M21:O21"/>
    <mergeCell ref="H25:L25"/>
    <mergeCell ref="M25:O25"/>
    <mergeCell ref="S25:T25"/>
    <mergeCell ref="P26:Z26"/>
    <mergeCell ref="T43:U43"/>
    <mergeCell ref="AC43:AD43"/>
    <mergeCell ref="C70:W70"/>
    <mergeCell ref="X70:AD70"/>
    <mergeCell ref="B2:G7"/>
    <mergeCell ref="R2:U2"/>
    <mergeCell ref="R3:U3"/>
    <mergeCell ref="V3:AE3"/>
    <mergeCell ref="C16:G16"/>
    <mergeCell ref="H16:L16"/>
    <mergeCell ref="M16:Q16"/>
    <mergeCell ref="R16:W16"/>
    <mergeCell ref="AC16:AD16"/>
    <mergeCell ref="M17:AD17"/>
    <mergeCell ref="R7:U7"/>
    <mergeCell ref="V7:AE7"/>
    <mergeCell ref="C14:G14"/>
    <mergeCell ref="H14:L14"/>
    <mergeCell ref="AC14:AD14"/>
    <mergeCell ref="S21:T21"/>
    <mergeCell ref="U21:V21"/>
    <mergeCell ref="W21:Y21"/>
    <mergeCell ref="H43:R43"/>
    <mergeCell ref="C19:I19"/>
  </mergeCells>
  <phoneticPr fontId="1"/>
  <dataValidations count="5">
    <dataValidation type="whole" operator="greaterThanOrEqual" allowBlank="1" showInputMessage="1" showErrorMessage="1" errorTitle="注意" error="こちらには、整数しか入力できません。" sqref="J19:L19 J64:L64 H14:L16">
      <formula1>0</formula1>
    </dataValidation>
    <dataValidation type="whole" operator="greaterThanOrEqual" allowBlank="1" showErrorMessage="1" errorTitle="注意" error="こちらには、整数しか入力できません。" sqref="M21:O25">
      <formula1>0</formula1>
    </dataValidation>
    <dataValidation type="list" allowBlank="1" showInputMessage="1" showErrorMessage="1" sqref="T29:T30 T33:T35 T37:T44">
      <formula1>"○,―"</formula1>
    </dataValidation>
    <dataValidation type="list" allowBlank="1" showInputMessage="1" showErrorMessage="1" sqref="T36:U36">
      <formula1>"0,1,2,3,3.5,4,4.5,5,5.5,6,6.5,7,7.5,8"</formula1>
    </dataValidation>
    <dataValidation type="list" allowBlank="1" showInputMessage="1" showErrorMessage="1" sqref="X12 X59:AE62">
      <formula1>"－,○"</formula1>
    </dataValidation>
  </dataValidations>
  <pageMargins left="0.23622047244094488" right="0.23622047244094488" top="0.3543307086614173" bottom="0.3543307086614173" header="0" footer="0"/>
  <pageSetup paperSize="9" scale="74" orientation="portrait" r:id="rId1"/>
  <headerFooter>
    <oddFooter xml:space="preserve">&amp;C
</oddFooter>
  </headerFooter>
  <rowBreaks count="1" manualBreakCount="1">
    <brk id="46" max="31" man="1"/>
  </rowBreaks>
  <colBreaks count="1" manualBreakCount="1">
    <brk id="32" max="7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106" zoomScaleNormal="100" zoomScaleSheetLayoutView="106" workbookViewId="0">
      <selection activeCell="AI14" sqref="AI14"/>
    </sheetView>
  </sheetViews>
  <sheetFormatPr defaultRowHeight="13.5"/>
  <cols>
    <col min="1" max="39" width="2.25" style="1" customWidth="1"/>
    <col min="40" max="16384" width="9" style="1"/>
  </cols>
  <sheetData>
    <row r="1" spans="1:39">
      <c r="A1" s="60" t="s">
        <v>23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row>
    <row r="2" spans="1:39" ht="13.5" customHeight="1">
      <c r="A2" s="380" t="s">
        <v>127</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row>
    <row r="3" spans="1:39" ht="13.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row>
    <row r="4" spans="1:39" ht="13.5" customHeight="1">
      <c r="A4" s="61"/>
      <c r="B4" s="61"/>
      <c r="C4" s="61"/>
      <c r="D4" s="61"/>
      <c r="E4" s="61"/>
      <c r="F4" s="61"/>
      <c r="G4" s="61"/>
      <c r="H4" s="61"/>
      <c r="I4" s="61"/>
      <c r="J4" s="61"/>
      <c r="K4" s="61"/>
      <c r="L4" s="61"/>
      <c r="M4" s="61"/>
      <c r="N4" s="61"/>
      <c r="O4" s="61"/>
      <c r="P4" s="61"/>
      <c r="Q4" s="61"/>
      <c r="R4" s="61"/>
      <c r="S4" s="60"/>
      <c r="T4" s="60"/>
      <c r="U4" s="60"/>
      <c r="V4" s="60"/>
      <c r="W4" s="60"/>
      <c r="X4" s="60"/>
      <c r="Y4" s="60"/>
      <c r="Z4" s="60"/>
      <c r="AA4" s="60"/>
      <c r="AB4" s="60"/>
      <c r="AC4" s="381">
        <v>44287</v>
      </c>
      <c r="AD4" s="381"/>
      <c r="AE4" s="381"/>
      <c r="AF4" s="381"/>
      <c r="AG4" s="381"/>
      <c r="AH4" s="381"/>
      <c r="AI4" s="381"/>
      <c r="AJ4" s="381"/>
      <c r="AK4" s="381"/>
      <c r="AL4" s="381"/>
      <c r="AM4" s="381"/>
    </row>
    <row r="5" spans="1:39" ht="13.5" customHeight="1" thickBot="1">
      <c r="A5" s="60" t="s">
        <v>9</v>
      </c>
      <c r="B5" s="61"/>
      <c r="C5" s="61"/>
      <c r="D5" s="61"/>
      <c r="E5" s="61"/>
      <c r="F5" s="61"/>
      <c r="G5" s="61"/>
      <c r="H5" s="61"/>
      <c r="I5" s="61"/>
      <c r="J5" s="61"/>
      <c r="K5" s="61"/>
      <c r="L5" s="61"/>
      <c r="M5" s="61"/>
      <c r="N5" s="61"/>
      <c r="O5" s="61"/>
      <c r="P5" s="61"/>
      <c r="Q5" s="61"/>
      <c r="R5" s="61"/>
      <c r="S5" s="60"/>
      <c r="T5" s="60"/>
      <c r="U5" s="60"/>
      <c r="V5" s="60"/>
      <c r="W5" s="60"/>
      <c r="X5" s="60"/>
      <c r="Y5" s="60"/>
      <c r="Z5" s="60"/>
      <c r="AA5" s="60"/>
      <c r="AB5" s="60"/>
      <c r="AC5" s="60"/>
      <c r="AD5" s="60"/>
      <c r="AE5" s="60"/>
      <c r="AF5" s="60"/>
      <c r="AG5" s="60"/>
      <c r="AH5" s="60"/>
      <c r="AI5" s="60"/>
      <c r="AJ5" s="60"/>
      <c r="AK5" s="60"/>
      <c r="AL5" s="60"/>
      <c r="AM5" s="60"/>
    </row>
    <row r="6" spans="1:39">
      <c r="A6" s="60"/>
      <c r="B6" s="60"/>
      <c r="C6" s="60"/>
      <c r="D6" s="60"/>
      <c r="E6" s="60"/>
      <c r="F6" s="60"/>
      <c r="G6" s="60"/>
      <c r="H6" s="60"/>
      <c r="I6" s="60"/>
      <c r="J6" s="60"/>
      <c r="K6" s="60"/>
      <c r="L6" s="60"/>
      <c r="M6" s="60"/>
      <c r="N6" s="60"/>
      <c r="O6" s="60"/>
      <c r="P6" s="60"/>
      <c r="Q6" s="60"/>
      <c r="R6" s="60"/>
      <c r="S6" s="60"/>
      <c r="T6" s="60"/>
      <c r="U6" s="60"/>
      <c r="V6" s="382" t="s">
        <v>2</v>
      </c>
      <c r="W6" s="383"/>
      <c r="X6" s="383"/>
      <c r="Y6" s="383"/>
      <c r="Z6" s="383"/>
      <c r="AA6" s="383"/>
      <c r="AB6" s="384"/>
      <c r="AC6" s="385" t="s">
        <v>1</v>
      </c>
      <c r="AD6" s="386"/>
      <c r="AE6" s="386"/>
      <c r="AF6" s="386"/>
      <c r="AG6" s="387">
        <f>'認定こども園積算表（処遇Ⅱ）'!Z2</f>
        <v>0</v>
      </c>
      <c r="AH6" s="387"/>
      <c r="AI6" s="387"/>
      <c r="AJ6" s="387"/>
      <c r="AK6" s="387"/>
      <c r="AL6" s="386" t="s">
        <v>6</v>
      </c>
      <c r="AM6" s="388"/>
    </row>
    <row r="7" spans="1:39">
      <c r="A7" s="60"/>
      <c r="B7" s="60"/>
      <c r="C7" s="60"/>
      <c r="D7" s="60"/>
      <c r="E7" s="60"/>
      <c r="F7" s="60"/>
      <c r="G7" s="60"/>
      <c r="H7" s="60"/>
      <c r="I7" s="60"/>
      <c r="J7" s="60"/>
      <c r="K7" s="60"/>
      <c r="L7" s="60"/>
      <c r="M7" s="60"/>
      <c r="N7" s="60"/>
      <c r="O7" s="60"/>
      <c r="P7" s="60"/>
      <c r="Q7" s="60"/>
      <c r="R7" s="60"/>
      <c r="S7" s="60"/>
      <c r="T7" s="60"/>
      <c r="U7" s="60"/>
      <c r="V7" s="372" t="s">
        <v>0</v>
      </c>
      <c r="W7" s="373"/>
      <c r="X7" s="373"/>
      <c r="Y7" s="373"/>
      <c r="Z7" s="373"/>
      <c r="AA7" s="373"/>
      <c r="AB7" s="374"/>
      <c r="AC7" s="375" t="s">
        <v>95</v>
      </c>
      <c r="AD7" s="373"/>
      <c r="AE7" s="373"/>
      <c r="AF7" s="373"/>
      <c r="AG7" s="373"/>
      <c r="AH7" s="373"/>
      <c r="AI7" s="373"/>
      <c r="AJ7" s="373"/>
      <c r="AK7" s="373"/>
      <c r="AL7" s="373"/>
      <c r="AM7" s="376"/>
    </row>
    <row r="8" spans="1:39">
      <c r="A8" s="60"/>
      <c r="B8" s="60"/>
      <c r="C8" s="60"/>
      <c r="D8" s="60"/>
      <c r="E8" s="60"/>
      <c r="F8" s="60"/>
      <c r="G8" s="60"/>
      <c r="H8" s="60"/>
      <c r="I8" s="60"/>
      <c r="J8" s="60"/>
      <c r="K8" s="60"/>
      <c r="L8" s="60"/>
      <c r="M8" s="60"/>
      <c r="N8" s="60"/>
      <c r="O8" s="60"/>
      <c r="P8" s="60"/>
      <c r="Q8" s="60"/>
      <c r="R8" s="60"/>
      <c r="S8" s="60"/>
      <c r="T8" s="60"/>
      <c r="U8" s="60"/>
      <c r="V8" s="372" t="s">
        <v>3</v>
      </c>
      <c r="W8" s="373"/>
      <c r="X8" s="373"/>
      <c r="Y8" s="373"/>
      <c r="Z8" s="373"/>
      <c r="AA8" s="373"/>
      <c r="AB8" s="374"/>
      <c r="AC8" s="377">
        <f>'認定こども園積算表（処遇Ⅱ）'!V4</f>
        <v>0</v>
      </c>
      <c r="AD8" s="378"/>
      <c r="AE8" s="378"/>
      <c r="AF8" s="378"/>
      <c r="AG8" s="378"/>
      <c r="AH8" s="378"/>
      <c r="AI8" s="378"/>
      <c r="AJ8" s="378"/>
      <c r="AK8" s="378"/>
      <c r="AL8" s="378"/>
      <c r="AM8" s="379"/>
    </row>
    <row r="9" spans="1:39">
      <c r="A9" s="60"/>
      <c r="B9" s="60"/>
      <c r="C9" s="60"/>
      <c r="D9" s="60"/>
      <c r="E9" s="60"/>
      <c r="F9" s="60"/>
      <c r="G9" s="60"/>
      <c r="H9" s="60"/>
      <c r="I9" s="60"/>
      <c r="J9" s="60"/>
      <c r="K9" s="60"/>
      <c r="L9" s="60"/>
      <c r="M9" s="60"/>
      <c r="N9" s="60"/>
      <c r="O9" s="60"/>
      <c r="P9" s="60"/>
      <c r="Q9" s="60"/>
      <c r="R9" s="60"/>
      <c r="S9" s="60"/>
      <c r="T9" s="60"/>
      <c r="U9" s="60"/>
      <c r="V9" s="402" t="s">
        <v>4</v>
      </c>
      <c r="W9" s="403"/>
      <c r="X9" s="403"/>
      <c r="Y9" s="403"/>
      <c r="Z9" s="403"/>
      <c r="AA9" s="403"/>
      <c r="AB9" s="404"/>
      <c r="AC9" s="408">
        <f>'認定こども園積算表（処遇Ⅱ）'!V5</f>
        <v>0</v>
      </c>
      <c r="AD9" s="409"/>
      <c r="AE9" s="409"/>
      <c r="AF9" s="409"/>
      <c r="AG9" s="409"/>
      <c r="AH9" s="409"/>
      <c r="AI9" s="409"/>
      <c r="AJ9" s="409"/>
      <c r="AK9" s="409"/>
      <c r="AL9" s="409"/>
      <c r="AM9" s="410"/>
    </row>
    <row r="10" spans="1:39">
      <c r="A10" s="60"/>
      <c r="B10" s="60"/>
      <c r="C10" s="60"/>
      <c r="D10" s="60"/>
      <c r="E10" s="60"/>
      <c r="F10" s="60"/>
      <c r="G10" s="60"/>
      <c r="H10" s="60"/>
      <c r="I10" s="60"/>
      <c r="J10" s="60"/>
      <c r="K10" s="60"/>
      <c r="L10" s="60"/>
      <c r="M10" s="60"/>
      <c r="N10" s="60"/>
      <c r="O10" s="60"/>
      <c r="P10" s="60"/>
      <c r="Q10" s="60"/>
      <c r="R10" s="60"/>
      <c r="S10" s="60"/>
      <c r="T10" s="60"/>
      <c r="U10" s="60"/>
      <c r="V10" s="405"/>
      <c r="W10" s="406"/>
      <c r="X10" s="406"/>
      <c r="Y10" s="406"/>
      <c r="Z10" s="406"/>
      <c r="AA10" s="406"/>
      <c r="AB10" s="407"/>
      <c r="AC10" s="411"/>
      <c r="AD10" s="412"/>
      <c r="AE10" s="412"/>
      <c r="AF10" s="412"/>
      <c r="AG10" s="412"/>
      <c r="AH10" s="412"/>
      <c r="AI10" s="412"/>
      <c r="AJ10" s="412"/>
      <c r="AK10" s="412"/>
      <c r="AL10" s="412"/>
      <c r="AM10" s="413"/>
    </row>
    <row r="11" spans="1:39" ht="14.25" thickBot="1">
      <c r="A11" s="60"/>
      <c r="B11" s="60"/>
      <c r="C11" s="60"/>
      <c r="D11" s="60"/>
      <c r="E11" s="60"/>
      <c r="F11" s="60"/>
      <c r="G11" s="60"/>
      <c r="H11" s="60"/>
      <c r="I11" s="60"/>
      <c r="J11" s="60"/>
      <c r="K11" s="60"/>
      <c r="L11" s="60"/>
      <c r="M11" s="60"/>
      <c r="N11" s="60"/>
      <c r="O11" s="60"/>
      <c r="P11" s="60"/>
      <c r="Q11" s="60"/>
      <c r="R11" s="60"/>
      <c r="S11" s="60"/>
      <c r="T11" s="60"/>
      <c r="U11" s="60"/>
      <c r="V11" s="399" t="s">
        <v>5</v>
      </c>
      <c r="W11" s="400"/>
      <c r="X11" s="400"/>
      <c r="Y11" s="400"/>
      <c r="Z11" s="400"/>
      <c r="AA11" s="400"/>
      <c r="AB11" s="401"/>
      <c r="AC11" s="414">
        <f>'認定こども園積算表（処遇Ⅱ）'!V7</f>
        <v>0</v>
      </c>
      <c r="AD11" s="415"/>
      <c r="AE11" s="415"/>
      <c r="AF11" s="415"/>
      <c r="AG11" s="415"/>
      <c r="AH11" s="415"/>
      <c r="AI11" s="415"/>
      <c r="AJ11" s="415"/>
      <c r="AK11" s="415"/>
      <c r="AL11" s="415"/>
      <c r="AM11" s="416"/>
    </row>
    <row r="12" spans="1:39">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39">
      <c r="A13" s="60" t="s">
        <v>10</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row>
    <row r="14" spans="1:39">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row>
    <row r="15" spans="1:39">
      <c r="A15" s="60" t="s">
        <v>26</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row>
    <row r="16" spans="1:39" ht="14.25" thickBot="1">
      <c r="A16" s="62" t="s">
        <v>96</v>
      </c>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4"/>
    </row>
    <row r="17" spans="1:39">
      <c r="A17" s="65"/>
      <c r="B17" s="389" t="s">
        <v>12</v>
      </c>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3" t="str">
        <f>IF('認定こども園積算表（処遇Ⅱ）'!X12="○","該当","非該当")</f>
        <v>非該当</v>
      </c>
      <c r="AH17" s="394"/>
      <c r="AI17" s="394"/>
      <c r="AJ17" s="394"/>
      <c r="AK17" s="394"/>
      <c r="AL17" s="394"/>
      <c r="AM17" s="395"/>
    </row>
    <row r="18" spans="1:39" ht="14.25" thickBot="1">
      <c r="A18" s="66"/>
      <c r="B18" s="391"/>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6"/>
      <c r="AH18" s="397"/>
      <c r="AI18" s="397"/>
      <c r="AJ18" s="397"/>
      <c r="AK18" s="397"/>
      <c r="AL18" s="397"/>
      <c r="AM18" s="398"/>
    </row>
    <row r="19" spans="1:39">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row>
    <row r="20" spans="1:39" ht="14.25" thickBot="1">
      <c r="A20" s="60" t="s">
        <v>13</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row>
    <row r="21" spans="1:39" ht="23.25" customHeight="1" thickBot="1">
      <c r="A21" s="28" t="s">
        <v>14</v>
      </c>
      <c r="B21" s="6" t="s">
        <v>19</v>
      </c>
      <c r="C21" s="7"/>
      <c r="D21" s="7"/>
      <c r="E21" s="7"/>
      <c r="F21" s="7"/>
      <c r="G21" s="7"/>
      <c r="H21" s="6"/>
      <c r="I21" s="8"/>
      <c r="J21" s="9"/>
      <c r="K21" s="9"/>
      <c r="L21" s="9"/>
      <c r="M21" s="9"/>
      <c r="N21" s="9"/>
      <c r="O21" s="9"/>
      <c r="P21" s="9"/>
      <c r="Q21" s="9"/>
      <c r="R21" s="9"/>
      <c r="S21" s="9"/>
      <c r="T21" s="9"/>
      <c r="U21" s="9"/>
      <c r="V21" s="9"/>
      <c r="W21" s="9"/>
      <c r="X21" s="9"/>
      <c r="Y21" s="9"/>
      <c r="Z21" s="421"/>
      <c r="AA21" s="422"/>
      <c r="AB21" s="422"/>
      <c r="AC21" s="422"/>
      <c r="AD21" s="422"/>
      <c r="AE21" s="422"/>
      <c r="AF21" s="423"/>
      <c r="AG21" s="417" t="str">
        <f>IF(AG17="該当",'認定こども園積算表（処遇Ⅱ）'!AA48,"―")</f>
        <v>―</v>
      </c>
      <c r="AH21" s="418"/>
      <c r="AI21" s="418"/>
      <c r="AJ21" s="418"/>
      <c r="AK21" s="418"/>
      <c r="AL21" s="418"/>
      <c r="AM21" s="419"/>
    </row>
    <row r="22" spans="1:39" ht="23.25" customHeight="1">
      <c r="A22" s="429" t="s">
        <v>16</v>
      </c>
      <c r="B22" s="427" t="s">
        <v>20</v>
      </c>
      <c r="C22" s="427"/>
      <c r="D22" s="427"/>
      <c r="E22" s="427"/>
      <c r="F22" s="427"/>
      <c r="G22" s="427"/>
      <c r="H22" s="10" t="s">
        <v>119</v>
      </c>
      <c r="I22" s="11"/>
      <c r="J22" s="12"/>
      <c r="K22" s="12"/>
      <c r="L22" s="12"/>
      <c r="M22" s="12"/>
      <c r="N22" s="12"/>
      <c r="O22" s="12"/>
      <c r="P22" s="12"/>
      <c r="Q22" s="12"/>
      <c r="R22" s="12"/>
      <c r="S22" s="12"/>
      <c r="T22" s="12"/>
      <c r="U22" s="12"/>
      <c r="V22" s="12"/>
      <c r="W22" s="12"/>
      <c r="X22" s="12"/>
      <c r="Y22" s="12"/>
      <c r="Z22" s="13"/>
      <c r="AA22" s="14"/>
      <c r="AB22" s="14"/>
      <c r="AC22" s="14"/>
      <c r="AD22" s="14"/>
      <c r="AE22" s="14"/>
      <c r="AF22" s="15"/>
      <c r="AG22" s="424" t="str">
        <f>IF(AG17="該当",'認定こども園積算表（処遇Ⅱ）'!AA50,"―")</f>
        <v>―</v>
      </c>
      <c r="AH22" s="425"/>
      <c r="AI22" s="425"/>
      <c r="AJ22" s="425"/>
      <c r="AK22" s="425"/>
      <c r="AL22" s="425"/>
      <c r="AM22" s="426"/>
    </row>
    <row r="23" spans="1:39" ht="23.25" customHeight="1" thickBot="1">
      <c r="A23" s="430"/>
      <c r="B23" s="428"/>
      <c r="C23" s="428"/>
      <c r="D23" s="428"/>
      <c r="E23" s="428"/>
      <c r="F23" s="428"/>
      <c r="G23" s="428"/>
      <c r="H23" s="16" t="s">
        <v>120</v>
      </c>
      <c r="I23" s="17"/>
      <c r="J23" s="18"/>
      <c r="K23" s="18"/>
      <c r="L23" s="18"/>
      <c r="M23" s="18"/>
      <c r="N23" s="18"/>
      <c r="O23" s="18"/>
      <c r="P23" s="18"/>
      <c r="Q23" s="18"/>
      <c r="R23" s="18"/>
      <c r="S23" s="18"/>
      <c r="T23" s="18"/>
      <c r="U23" s="18"/>
      <c r="V23" s="18"/>
      <c r="W23" s="18"/>
      <c r="X23" s="18"/>
      <c r="Y23" s="18"/>
      <c r="Z23" s="19"/>
      <c r="AA23" s="20"/>
      <c r="AB23" s="20"/>
      <c r="AC23" s="20"/>
      <c r="AD23" s="20"/>
      <c r="AE23" s="20"/>
      <c r="AF23" s="21"/>
      <c r="AG23" s="431" t="str">
        <f>IF(AG17="該当",'認定こども園積算表（処遇Ⅱ）'!AA53,"―")</f>
        <v>―</v>
      </c>
      <c r="AH23" s="432"/>
      <c r="AI23" s="432"/>
      <c r="AJ23" s="432"/>
      <c r="AK23" s="432"/>
      <c r="AL23" s="432"/>
      <c r="AM23" s="433"/>
    </row>
    <row r="24" spans="1:39">
      <c r="A24" s="60"/>
      <c r="B24" s="60"/>
      <c r="C24" s="60"/>
      <c r="D24" s="60"/>
      <c r="E24" s="60"/>
      <c r="F24" s="60"/>
      <c r="G24" s="60"/>
      <c r="H24" s="67"/>
      <c r="I24" s="67"/>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row>
    <row r="25" spans="1:39">
      <c r="A25" s="60" t="s">
        <v>27</v>
      </c>
      <c r="B25" s="60"/>
      <c r="C25" s="60"/>
      <c r="D25" s="60"/>
      <c r="E25" s="60"/>
      <c r="F25" s="60"/>
      <c r="G25" s="60"/>
      <c r="H25" s="67"/>
      <c r="I25" s="67"/>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row>
    <row r="26" spans="1:39" ht="14.25" thickBot="1">
      <c r="A26" s="62" t="s">
        <v>97</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4"/>
    </row>
    <row r="27" spans="1:39">
      <c r="A27" s="65"/>
      <c r="B27" s="389" t="s">
        <v>28</v>
      </c>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3" t="str">
        <f>IF('認定こども園積算表（処遇Ⅱ）'!X59="○","該当","非該当")</f>
        <v>非該当</v>
      </c>
      <c r="AH27" s="394"/>
      <c r="AI27" s="394"/>
      <c r="AJ27" s="394"/>
      <c r="AK27" s="394"/>
      <c r="AL27" s="394"/>
      <c r="AM27" s="395"/>
    </row>
    <row r="28" spans="1:39" ht="14.25" thickBot="1">
      <c r="A28" s="68"/>
      <c r="B28" s="391"/>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6"/>
      <c r="AH28" s="397"/>
      <c r="AI28" s="397"/>
      <c r="AJ28" s="397"/>
      <c r="AK28" s="397"/>
      <c r="AL28" s="397"/>
      <c r="AM28" s="398"/>
    </row>
    <row r="29" spans="1:39">
      <c r="A29" s="68"/>
      <c r="B29" s="389" t="s">
        <v>83</v>
      </c>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434"/>
      <c r="AG29" s="393" t="str">
        <f>IF('認定こども園積算表（処遇Ⅱ）'!X61="○","該当","非該当")</f>
        <v>非該当</v>
      </c>
      <c r="AH29" s="394"/>
      <c r="AI29" s="394"/>
      <c r="AJ29" s="394"/>
      <c r="AK29" s="394"/>
      <c r="AL29" s="394"/>
      <c r="AM29" s="395"/>
    </row>
    <row r="30" spans="1:39" ht="14.25" customHeight="1" thickBot="1">
      <c r="A30" s="69"/>
      <c r="B30" s="391"/>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435"/>
      <c r="AG30" s="396"/>
      <c r="AH30" s="397"/>
      <c r="AI30" s="397"/>
      <c r="AJ30" s="397"/>
      <c r="AK30" s="397"/>
      <c r="AL30" s="397"/>
      <c r="AM30" s="398"/>
    </row>
    <row r="31" spans="1:39">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29"/>
      <c r="AH31" s="29"/>
      <c r="AI31" s="29"/>
      <c r="AJ31" s="29"/>
      <c r="AK31" s="29"/>
      <c r="AL31" s="29"/>
      <c r="AM31" s="29"/>
    </row>
    <row r="32" spans="1:39" ht="14.25" thickBot="1">
      <c r="A32" s="60" t="s">
        <v>13</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23.25" customHeight="1" thickBot="1">
      <c r="A33" s="72" t="s">
        <v>104</v>
      </c>
      <c r="B33" s="6"/>
      <c r="C33" s="7"/>
      <c r="D33" s="7"/>
      <c r="E33" s="7"/>
      <c r="F33" s="7"/>
      <c r="G33" s="7"/>
      <c r="H33" s="6"/>
      <c r="I33" s="8"/>
      <c r="J33" s="9"/>
      <c r="K33" s="9"/>
      <c r="L33" s="9"/>
      <c r="M33" s="9"/>
      <c r="N33" s="9"/>
      <c r="O33" s="9"/>
      <c r="P33" s="9"/>
      <c r="Q33" s="9"/>
      <c r="R33" s="9"/>
      <c r="S33" s="9"/>
      <c r="T33" s="9"/>
      <c r="U33" s="9"/>
      <c r="V33" s="9"/>
      <c r="W33" s="9"/>
      <c r="X33" s="9"/>
      <c r="Y33" s="9"/>
      <c r="Z33" s="73"/>
      <c r="AA33" s="74"/>
      <c r="AB33" s="74"/>
      <c r="AC33" s="74"/>
      <c r="AD33" s="74"/>
      <c r="AE33" s="74"/>
      <c r="AF33" s="75"/>
      <c r="AG33" s="417" t="str">
        <f>IF(AND(AG27="該当",AG29="該当"),'認定こども園積算表（処遇Ⅱ）'!AA69,"―")</f>
        <v>―</v>
      </c>
      <c r="AH33" s="418"/>
      <c r="AI33" s="418"/>
      <c r="AJ33" s="418"/>
      <c r="AK33" s="418"/>
      <c r="AL33" s="418"/>
      <c r="AM33" s="419"/>
    </row>
    <row r="34" spans="1:39">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row>
    <row r="35" spans="1:39" ht="13.5" customHeight="1">
      <c r="A35" s="420" t="s">
        <v>94</v>
      </c>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row>
    <row r="36" spans="1:39">
      <c r="A36" s="420"/>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row>
    <row r="37" spans="1:39">
      <c r="A37" s="420"/>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row>
    <row r="38" spans="1:39">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row>
  </sheetData>
  <sheetProtection password="9207"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V9:AB10"/>
    <mergeCell ref="AC9:AM10"/>
    <mergeCell ref="AC11:AM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K12" sqref="K12"/>
    </sheetView>
  </sheetViews>
  <sheetFormatPr defaultColWidth="9" defaultRowHeight="13.5"/>
  <cols>
    <col min="1" max="1" width="2" style="96" customWidth="1"/>
    <col min="2" max="2" width="1.5" style="96" customWidth="1"/>
    <col min="3" max="3" width="14.125" style="96" customWidth="1"/>
    <col min="4" max="4" width="8" style="96" customWidth="1"/>
    <col min="5" max="16" width="7" style="96" customWidth="1"/>
    <col min="17" max="17" width="9.125" style="96" customWidth="1"/>
    <col min="18" max="16384" width="9" style="96"/>
  </cols>
  <sheetData>
    <row r="1" spans="1:17" ht="14.25">
      <c r="A1" s="94"/>
      <c r="B1" s="95"/>
      <c r="C1" s="94"/>
      <c r="D1" s="94"/>
      <c r="E1" s="94"/>
      <c r="F1" s="94"/>
      <c r="G1" s="94"/>
      <c r="H1" s="94"/>
      <c r="I1" s="94"/>
      <c r="J1" s="94"/>
      <c r="K1" s="94"/>
      <c r="L1" s="94"/>
      <c r="M1" s="94"/>
      <c r="N1" s="94"/>
      <c r="O1" s="94"/>
      <c r="P1" s="94"/>
      <c r="Q1" s="94"/>
    </row>
    <row r="2" spans="1:17" ht="18.75" customHeight="1">
      <c r="A2" s="436" t="s">
        <v>131</v>
      </c>
      <c r="B2" s="436"/>
      <c r="C2" s="436"/>
      <c r="D2" s="436"/>
      <c r="E2" s="436"/>
      <c r="F2" s="436"/>
      <c r="G2" s="436"/>
      <c r="H2" s="436"/>
      <c r="I2" s="436"/>
      <c r="J2" s="436"/>
      <c r="K2" s="436"/>
      <c r="L2" s="436"/>
      <c r="M2" s="436"/>
      <c r="N2" s="436"/>
      <c r="O2" s="436"/>
      <c r="P2" s="436"/>
      <c r="Q2" s="436"/>
    </row>
    <row r="3" spans="1:17" ht="17.25" customHeight="1">
      <c r="A3" s="436"/>
      <c r="B3" s="436"/>
      <c r="C3" s="436"/>
      <c r="D3" s="436"/>
      <c r="E3" s="436"/>
      <c r="F3" s="436"/>
      <c r="G3" s="436"/>
      <c r="H3" s="436"/>
      <c r="I3" s="436"/>
      <c r="J3" s="436"/>
      <c r="K3" s="436"/>
      <c r="L3" s="436"/>
      <c r="M3" s="436"/>
      <c r="N3" s="436"/>
      <c r="O3" s="436"/>
      <c r="P3" s="436"/>
      <c r="Q3" s="436"/>
    </row>
    <row r="4" spans="1:17" ht="18" customHeight="1" thickBot="1">
      <c r="A4" s="94"/>
      <c r="B4" s="97"/>
      <c r="C4" s="97"/>
      <c r="D4" s="94"/>
      <c r="E4" s="94"/>
      <c r="F4" s="94"/>
      <c r="G4" s="94"/>
      <c r="H4" s="94"/>
      <c r="I4" s="94"/>
      <c r="J4" s="94"/>
      <c r="K4" s="94"/>
      <c r="L4" s="94"/>
      <c r="M4" s="94"/>
      <c r="N4" s="94"/>
      <c r="O4" s="94"/>
      <c r="P4" s="94"/>
      <c r="Q4" s="94"/>
    </row>
    <row r="5" spans="1:17" ht="18" customHeight="1" thickBot="1">
      <c r="A5" s="94"/>
      <c r="B5" s="97"/>
      <c r="C5" s="97"/>
      <c r="D5" s="94"/>
      <c r="E5" s="94"/>
      <c r="F5" s="94"/>
      <c r="G5" s="94"/>
      <c r="H5" s="437" t="s">
        <v>132</v>
      </c>
      <c r="I5" s="438"/>
      <c r="J5" s="438"/>
      <c r="K5" s="438"/>
      <c r="L5" s="439"/>
      <c r="M5" s="440"/>
      <c r="N5" s="441"/>
      <c r="O5" s="441"/>
      <c r="P5" s="441"/>
      <c r="Q5" s="442"/>
    </row>
    <row r="6" spans="1:17" ht="18" customHeight="1">
      <c r="A6" s="94"/>
      <c r="B6" s="97"/>
      <c r="C6" s="97"/>
      <c r="D6" s="94"/>
      <c r="E6" s="94"/>
      <c r="F6" s="94"/>
      <c r="G6" s="94"/>
      <c r="H6" s="98"/>
      <c r="I6" s="98"/>
      <c r="J6" s="98"/>
      <c r="K6" s="98"/>
      <c r="L6" s="98"/>
      <c r="M6" s="98"/>
      <c r="N6" s="98"/>
      <c r="O6" s="98"/>
      <c r="P6" s="98"/>
      <c r="Q6" s="98"/>
    </row>
    <row r="7" spans="1:17" ht="18" customHeight="1">
      <c r="A7" s="94"/>
      <c r="B7" s="94" t="s">
        <v>133</v>
      </c>
      <c r="C7" s="94"/>
      <c r="D7" s="94"/>
      <c r="E7" s="94"/>
      <c r="F7" s="94"/>
      <c r="G7" s="94"/>
      <c r="H7" s="98"/>
      <c r="I7" s="98"/>
      <c r="J7" s="98"/>
      <c r="K7" s="98"/>
      <c r="L7" s="98"/>
      <c r="M7" s="98"/>
      <c r="N7" s="98"/>
      <c r="O7" s="98"/>
      <c r="P7" s="98"/>
      <c r="Q7" s="98"/>
    </row>
    <row r="8" spans="1:17" ht="18" customHeight="1">
      <c r="A8" s="94"/>
      <c r="B8" s="94" t="s">
        <v>134</v>
      </c>
      <c r="C8" s="94"/>
      <c r="D8" s="94"/>
      <c r="E8" s="94"/>
      <c r="F8" s="94"/>
      <c r="G8" s="94"/>
      <c r="H8" s="98"/>
      <c r="I8" s="98"/>
      <c r="J8" s="98"/>
      <c r="K8" s="98"/>
      <c r="L8" s="98"/>
      <c r="M8" s="98"/>
      <c r="N8" s="98"/>
      <c r="O8" s="98"/>
      <c r="P8" s="98"/>
      <c r="Q8" s="98"/>
    </row>
    <row r="9" spans="1:17" ht="18" customHeight="1">
      <c r="A9" s="94"/>
      <c r="B9" s="94" t="s">
        <v>135</v>
      </c>
      <c r="C9" s="99"/>
      <c r="D9" s="94"/>
      <c r="E9" s="94"/>
      <c r="F9" s="94"/>
      <c r="G9" s="94"/>
      <c r="H9" s="98"/>
      <c r="I9" s="98"/>
      <c r="J9" s="98"/>
      <c r="K9" s="98"/>
      <c r="L9" s="98"/>
      <c r="M9" s="98"/>
      <c r="N9" s="98"/>
      <c r="O9" s="98"/>
      <c r="P9" s="98"/>
      <c r="Q9" s="98"/>
    </row>
    <row r="10" spans="1:17" ht="18" customHeight="1">
      <c r="A10" s="94"/>
      <c r="B10" s="99"/>
      <c r="C10" s="99"/>
      <c r="D10" s="94"/>
      <c r="E10" s="94"/>
      <c r="F10" s="94"/>
      <c r="G10" s="94"/>
      <c r="H10" s="98"/>
      <c r="I10" s="98"/>
      <c r="J10" s="98"/>
      <c r="K10" s="98"/>
      <c r="L10" s="98"/>
      <c r="M10" s="98"/>
      <c r="N10" s="98"/>
      <c r="O10" s="98"/>
      <c r="P10" s="98"/>
      <c r="Q10" s="98"/>
    </row>
    <row r="11" spans="1:17" ht="18" customHeight="1" thickBot="1">
      <c r="A11" s="100" t="s">
        <v>136</v>
      </c>
      <c r="B11" s="94"/>
      <c r="C11" s="94"/>
      <c r="D11" s="94"/>
      <c r="E11" s="94"/>
      <c r="F11" s="94"/>
      <c r="G11" s="94"/>
      <c r="H11" s="94"/>
      <c r="I11" s="94"/>
      <c r="J11" s="94"/>
      <c r="K11" s="94"/>
      <c r="L11" s="94"/>
      <c r="M11" s="94"/>
      <c r="N11" s="94"/>
      <c r="O11" s="94"/>
      <c r="P11" s="94"/>
      <c r="Q11" s="94"/>
    </row>
    <row r="12" spans="1:17" ht="17.25" customHeight="1">
      <c r="A12" s="94"/>
      <c r="B12" s="443" t="s">
        <v>137</v>
      </c>
      <c r="C12" s="444"/>
      <c r="D12" s="445"/>
      <c r="E12" s="101">
        <v>4</v>
      </c>
      <c r="F12" s="101">
        <v>5</v>
      </c>
      <c r="G12" s="101">
        <v>6</v>
      </c>
      <c r="H12" s="101">
        <v>7</v>
      </c>
      <c r="I12" s="101">
        <v>8</v>
      </c>
      <c r="J12" s="101">
        <v>9</v>
      </c>
      <c r="K12" s="101">
        <v>10</v>
      </c>
      <c r="L12" s="101">
        <v>11</v>
      </c>
      <c r="M12" s="101">
        <v>12</v>
      </c>
      <c r="N12" s="101">
        <v>1</v>
      </c>
      <c r="O12" s="101">
        <v>2</v>
      </c>
      <c r="P12" s="101">
        <v>3</v>
      </c>
      <c r="Q12" s="449" t="s">
        <v>138</v>
      </c>
    </row>
    <row r="13" spans="1:17" ht="17.25" customHeight="1">
      <c r="A13" s="94"/>
      <c r="B13" s="446"/>
      <c r="C13" s="447"/>
      <c r="D13" s="448"/>
      <c r="E13" s="451" t="s">
        <v>139</v>
      </c>
      <c r="F13" s="452"/>
      <c r="G13" s="452"/>
      <c r="H13" s="452"/>
      <c r="I13" s="452"/>
      <c r="J13" s="452"/>
      <c r="K13" s="452"/>
      <c r="L13" s="452"/>
      <c r="M13" s="452"/>
      <c r="N13" s="452"/>
      <c r="O13" s="452"/>
      <c r="P13" s="453"/>
      <c r="Q13" s="450"/>
    </row>
    <row r="14" spans="1:17" ht="17.25" customHeight="1">
      <c r="A14" s="94"/>
      <c r="B14" s="456" t="s">
        <v>140</v>
      </c>
      <c r="C14" s="457"/>
      <c r="D14" s="102" t="s">
        <v>141</v>
      </c>
      <c r="E14" s="103"/>
      <c r="F14" s="103"/>
      <c r="G14" s="103"/>
      <c r="H14" s="103"/>
      <c r="I14" s="103"/>
      <c r="J14" s="103"/>
      <c r="K14" s="103"/>
      <c r="L14" s="103"/>
      <c r="M14" s="103"/>
      <c r="N14" s="103"/>
      <c r="O14" s="103"/>
      <c r="P14" s="103"/>
      <c r="Q14" s="104">
        <f>ROUND(SUM(E14:P14)/12,0)</f>
        <v>0</v>
      </c>
    </row>
    <row r="15" spans="1:17" ht="17.25" customHeight="1">
      <c r="A15" s="94"/>
      <c r="B15" s="458"/>
      <c r="C15" s="459"/>
      <c r="D15" s="105" t="s">
        <v>142</v>
      </c>
      <c r="E15" s="106"/>
      <c r="F15" s="107" t="e">
        <f t="shared" ref="F15:P15" si="0">F14/$E$14</f>
        <v>#DIV/0!</v>
      </c>
      <c r="G15" s="107" t="e">
        <f t="shared" si="0"/>
        <v>#DIV/0!</v>
      </c>
      <c r="H15" s="107" t="e">
        <f t="shared" si="0"/>
        <v>#DIV/0!</v>
      </c>
      <c r="I15" s="107" t="e">
        <f t="shared" si="0"/>
        <v>#DIV/0!</v>
      </c>
      <c r="J15" s="107" t="e">
        <f t="shared" si="0"/>
        <v>#DIV/0!</v>
      </c>
      <c r="K15" s="107" t="e">
        <f t="shared" si="0"/>
        <v>#DIV/0!</v>
      </c>
      <c r="L15" s="107" t="e">
        <f t="shared" si="0"/>
        <v>#DIV/0!</v>
      </c>
      <c r="M15" s="107" t="e">
        <f t="shared" si="0"/>
        <v>#DIV/0!</v>
      </c>
      <c r="N15" s="107" t="e">
        <f t="shared" si="0"/>
        <v>#DIV/0!</v>
      </c>
      <c r="O15" s="107" t="e">
        <f t="shared" si="0"/>
        <v>#DIV/0!</v>
      </c>
      <c r="P15" s="107" t="e">
        <f t="shared" si="0"/>
        <v>#DIV/0!</v>
      </c>
      <c r="Q15" s="108" t="s">
        <v>143</v>
      </c>
    </row>
    <row r="16" spans="1:17" ht="17.25" customHeight="1">
      <c r="A16" s="94"/>
      <c r="B16" s="454" t="s">
        <v>144</v>
      </c>
      <c r="C16" s="455"/>
      <c r="D16" s="102" t="s">
        <v>141</v>
      </c>
      <c r="E16" s="103"/>
      <c r="F16" s="103"/>
      <c r="G16" s="103"/>
      <c r="H16" s="103"/>
      <c r="I16" s="103"/>
      <c r="J16" s="103"/>
      <c r="K16" s="103"/>
      <c r="L16" s="103"/>
      <c r="M16" s="103"/>
      <c r="N16" s="103"/>
      <c r="O16" s="103"/>
      <c r="P16" s="103"/>
      <c r="Q16" s="104">
        <f>ROUND(SUM(E16:P16)/12,0)</f>
        <v>0</v>
      </c>
    </row>
    <row r="17" spans="1:17" ht="17.25" customHeight="1">
      <c r="A17" s="94"/>
      <c r="B17" s="454"/>
      <c r="C17" s="455"/>
      <c r="D17" s="105" t="s">
        <v>142</v>
      </c>
      <c r="E17" s="106"/>
      <c r="F17" s="107" t="e">
        <f t="shared" ref="F17:P17" si="1">F16/$E$16</f>
        <v>#DIV/0!</v>
      </c>
      <c r="G17" s="107" t="e">
        <f t="shared" si="1"/>
        <v>#DIV/0!</v>
      </c>
      <c r="H17" s="107" t="e">
        <f t="shared" si="1"/>
        <v>#DIV/0!</v>
      </c>
      <c r="I17" s="107" t="e">
        <f t="shared" si="1"/>
        <v>#DIV/0!</v>
      </c>
      <c r="J17" s="107" t="e">
        <f t="shared" si="1"/>
        <v>#DIV/0!</v>
      </c>
      <c r="K17" s="107" t="e">
        <f t="shared" si="1"/>
        <v>#DIV/0!</v>
      </c>
      <c r="L17" s="107" t="e">
        <f t="shared" si="1"/>
        <v>#DIV/0!</v>
      </c>
      <c r="M17" s="107" t="e">
        <f t="shared" si="1"/>
        <v>#DIV/0!</v>
      </c>
      <c r="N17" s="107" t="e">
        <f t="shared" si="1"/>
        <v>#DIV/0!</v>
      </c>
      <c r="O17" s="107" t="e">
        <f t="shared" si="1"/>
        <v>#DIV/0!</v>
      </c>
      <c r="P17" s="107" t="e">
        <f t="shared" si="1"/>
        <v>#DIV/0!</v>
      </c>
      <c r="Q17" s="108"/>
    </row>
    <row r="18" spans="1:17" ht="15" customHeight="1">
      <c r="A18" s="94"/>
      <c r="B18" s="460"/>
      <c r="C18" s="462" t="s">
        <v>145</v>
      </c>
      <c r="D18" s="102" t="s">
        <v>141</v>
      </c>
      <c r="E18" s="103"/>
      <c r="F18" s="103"/>
      <c r="G18" s="103"/>
      <c r="H18" s="103"/>
      <c r="I18" s="103"/>
      <c r="J18" s="103"/>
      <c r="K18" s="103"/>
      <c r="L18" s="103"/>
      <c r="M18" s="103"/>
      <c r="N18" s="103"/>
      <c r="O18" s="103"/>
      <c r="P18" s="103"/>
      <c r="Q18" s="104">
        <f>ROUND(SUM(E18:P18)/12,0)</f>
        <v>0</v>
      </c>
    </row>
    <row r="19" spans="1:17" ht="15" customHeight="1">
      <c r="A19" s="94"/>
      <c r="B19" s="461"/>
      <c r="C19" s="463"/>
      <c r="D19" s="105" t="s">
        <v>142</v>
      </c>
      <c r="E19" s="106"/>
      <c r="F19" s="107" t="e">
        <f t="shared" ref="F19:P19" si="2">F18/$E$18</f>
        <v>#DIV/0!</v>
      </c>
      <c r="G19" s="107" t="e">
        <f t="shared" si="2"/>
        <v>#DIV/0!</v>
      </c>
      <c r="H19" s="107" t="e">
        <f t="shared" si="2"/>
        <v>#DIV/0!</v>
      </c>
      <c r="I19" s="107" t="e">
        <f t="shared" si="2"/>
        <v>#DIV/0!</v>
      </c>
      <c r="J19" s="107" t="e">
        <f t="shared" si="2"/>
        <v>#DIV/0!</v>
      </c>
      <c r="K19" s="107" t="e">
        <f t="shared" si="2"/>
        <v>#DIV/0!</v>
      </c>
      <c r="L19" s="107" t="e">
        <f t="shared" si="2"/>
        <v>#DIV/0!</v>
      </c>
      <c r="M19" s="107" t="e">
        <f t="shared" si="2"/>
        <v>#DIV/0!</v>
      </c>
      <c r="N19" s="107" t="e">
        <f t="shared" si="2"/>
        <v>#DIV/0!</v>
      </c>
      <c r="O19" s="107" t="e">
        <f t="shared" si="2"/>
        <v>#DIV/0!</v>
      </c>
      <c r="P19" s="107" t="e">
        <f t="shared" si="2"/>
        <v>#DIV/0!</v>
      </c>
      <c r="Q19" s="108"/>
    </row>
    <row r="20" spans="1:17" ht="17.25" customHeight="1">
      <c r="A20" s="94"/>
      <c r="B20" s="464" t="s">
        <v>146</v>
      </c>
      <c r="C20" s="465"/>
      <c r="D20" s="102" t="s">
        <v>141</v>
      </c>
      <c r="E20" s="103"/>
      <c r="F20" s="103"/>
      <c r="G20" s="103"/>
      <c r="H20" s="103"/>
      <c r="I20" s="103"/>
      <c r="J20" s="103"/>
      <c r="K20" s="103"/>
      <c r="L20" s="103"/>
      <c r="M20" s="103"/>
      <c r="N20" s="103"/>
      <c r="O20" s="103"/>
      <c r="P20" s="103"/>
      <c r="Q20" s="104">
        <f>ROUND(SUM(E20:P20)/12,0)</f>
        <v>0</v>
      </c>
    </row>
    <row r="21" spans="1:17" ht="17.25" customHeight="1">
      <c r="A21" s="94"/>
      <c r="B21" s="466"/>
      <c r="C21" s="467"/>
      <c r="D21" s="105" t="s">
        <v>142</v>
      </c>
      <c r="E21" s="106"/>
      <c r="F21" s="107" t="e">
        <f t="shared" ref="F21:P21" si="3">F20/$E$20</f>
        <v>#DIV/0!</v>
      </c>
      <c r="G21" s="107" t="e">
        <f t="shared" si="3"/>
        <v>#DIV/0!</v>
      </c>
      <c r="H21" s="107" t="e">
        <f t="shared" si="3"/>
        <v>#DIV/0!</v>
      </c>
      <c r="I21" s="107" t="e">
        <f t="shared" si="3"/>
        <v>#DIV/0!</v>
      </c>
      <c r="J21" s="107" t="e">
        <f t="shared" si="3"/>
        <v>#DIV/0!</v>
      </c>
      <c r="K21" s="107" t="e">
        <f t="shared" si="3"/>
        <v>#DIV/0!</v>
      </c>
      <c r="L21" s="107" t="e">
        <f t="shared" si="3"/>
        <v>#DIV/0!</v>
      </c>
      <c r="M21" s="107" t="e">
        <f t="shared" si="3"/>
        <v>#DIV/0!</v>
      </c>
      <c r="N21" s="107" t="e">
        <f t="shared" si="3"/>
        <v>#DIV/0!</v>
      </c>
      <c r="O21" s="107" t="e">
        <f t="shared" si="3"/>
        <v>#DIV/0!</v>
      </c>
      <c r="P21" s="107" t="e">
        <f t="shared" si="3"/>
        <v>#DIV/0!</v>
      </c>
      <c r="Q21" s="108"/>
    </row>
    <row r="22" spans="1:17" ht="17.25" customHeight="1">
      <c r="A22" s="94"/>
      <c r="B22" s="456" t="s">
        <v>37</v>
      </c>
      <c r="C22" s="468"/>
      <c r="D22" s="102" t="s">
        <v>141</v>
      </c>
      <c r="E22" s="103"/>
      <c r="F22" s="103"/>
      <c r="G22" s="103"/>
      <c r="H22" s="103"/>
      <c r="I22" s="103"/>
      <c r="J22" s="103"/>
      <c r="K22" s="103"/>
      <c r="L22" s="103"/>
      <c r="M22" s="103"/>
      <c r="N22" s="103"/>
      <c r="O22" s="103"/>
      <c r="P22" s="103"/>
      <c r="Q22" s="104">
        <f>ROUND(SUM(E22:P22)/12,0)</f>
        <v>0</v>
      </c>
    </row>
    <row r="23" spans="1:17" ht="17.25" customHeight="1" thickBot="1">
      <c r="A23" s="94"/>
      <c r="B23" s="469"/>
      <c r="C23" s="470"/>
      <c r="D23" s="109" t="s">
        <v>142</v>
      </c>
      <c r="E23" s="110"/>
      <c r="F23" s="111" t="e">
        <f t="shared" ref="F23:P23" si="4">F22/$E$22</f>
        <v>#DIV/0!</v>
      </c>
      <c r="G23" s="111" t="e">
        <f t="shared" si="4"/>
        <v>#DIV/0!</v>
      </c>
      <c r="H23" s="111" t="e">
        <f t="shared" si="4"/>
        <v>#DIV/0!</v>
      </c>
      <c r="I23" s="111" t="e">
        <f t="shared" si="4"/>
        <v>#DIV/0!</v>
      </c>
      <c r="J23" s="111" t="e">
        <f t="shared" si="4"/>
        <v>#DIV/0!</v>
      </c>
      <c r="K23" s="111" t="e">
        <f t="shared" si="4"/>
        <v>#DIV/0!</v>
      </c>
      <c r="L23" s="111" t="e">
        <f t="shared" si="4"/>
        <v>#DIV/0!</v>
      </c>
      <c r="M23" s="111" t="e">
        <f t="shared" si="4"/>
        <v>#DIV/0!</v>
      </c>
      <c r="N23" s="111" t="e">
        <f t="shared" si="4"/>
        <v>#DIV/0!</v>
      </c>
      <c r="O23" s="111" t="e">
        <f t="shared" si="4"/>
        <v>#DIV/0!</v>
      </c>
      <c r="P23" s="111" t="e">
        <f t="shared" si="4"/>
        <v>#DIV/0!</v>
      </c>
      <c r="Q23" s="112"/>
    </row>
    <row r="24" spans="1:17" ht="17.25" customHeight="1" thickTop="1" thickBot="1">
      <c r="A24" s="94"/>
      <c r="B24" s="471" t="s">
        <v>147</v>
      </c>
      <c r="C24" s="472"/>
      <c r="D24" s="113"/>
      <c r="E24" s="114">
        <f>SUM(E14+E16+E20+E22)</f>
        <v>0</v>
      </c>
      <c r="F24" s="115"/>
      <c r="G24" s="115"/>
      <c r="H24" s="115"/>
      <c r="I24" s="115"/>
      <c r="J24" s="115"/>
      <c r="K24" s="115"/>
      <c r="L24" s="115"/>
      <c r="M24" s="115"/>
      <c r="N24" s="115"/>
      <c r="O24" s="115"/>
      <c r="P24" s="115"/>
      <c r="Q24" s="116">
        <f>SUM(Q14+Q16+Q20+Q22)</f>
        <v>0</v>
      </c>
    </row>
    <row r="25" spans="1:17" ht="17.25" customHeight="1">
      <c r="A25" s="94"/>
      <c r="B25" s="98"/>
      <c r="C25" s="98"/>
      <c r="D25" s="98"/>
      <c r="E25" s="117"/>
      <c r="F25" s="118"/>
      <c r="G25" s="118"/>
      <c r="H25" s="118"/>
      <c r="I25" s="118"/>
      <c r="J25" s="118"/>
      <c r="K25" s="118"/>
      <c r="L25" s="118"/>
      <c r="M25" s="118"/>
      <c r="N25" s="118"/>
      <c r="O25" s="118"/>
      <c r="P25" s="118"/>
      <c r="Q25" s="94"/>
    </row>
    <row r="26" spans="1:17" ht="17.25" customHeight="1">
      <c r="A26" s="94"/>
      <c r="B26" s="98"/>
      <c r="C26" s="98"/>
      <c r="D26" s="98"/>
      <c r="E26" s="117"/>
      <c r="F26" s="118"/>
      <c r="G26" s="118"/>
      <c r="H26" s="118"/>
      <c r="I26" s="118"/>
      <c r="J26" s="118"/>
      <c r="K26" s="118"/>
      <c r="L26" s="118"/>
      <c r="M26" s="118"/>
      <c r="N26" s="118"/>
      <c r="O26" s="118"/>
      <c r="P26" s="118"/>
      <c r="Q26" s="94"/>
    </row>
    <row r="27" spans="1:17" ht="17.25" customHeight="1" thickBot="1">
      <c r="A27" s="100" t="s">
        <v>148</v>
      </c>
      <c r="B27" s="94"/>
      <c r="C27" s="94"/>
      <c r="D27" s="94"/>
      <c r="E27" s="119"/>
      <c r="F27" s="94"/>
      <c r="G27" s="94"/>
      <c r="H27" s="94"/>
      <c r="I27" s="94"/>
      <c r="J27" s="94"/>
      <c r="K27" s="94"/>
      <c r="L27" s="94"/>
      <c r="M27" s="94"/>
      <c r="N27" s="94"/>
      <c r="O27" s="94"/>
      <c r="P27" s="94"/>
      <c r="Q27" s="94"/>
    </row>
    <row r="28" spans="1:17" ht="17.25" customHeight="1" thickBot="1">
      <c r="A28" s="94"/>
      <c r="B28" s="473" t="s">
        <v>149</v>
      </c>
      <c r="C28" s="474"/>
      <c r="D28" s="475"/>
      <c r="E28" s="120">
        <v>4</v>
      </c>
      <c r="F28" s="121">
        <v>5</v>
      </c>
      <c r="G28" s="101">
        <v>6</v>
      </c>
      <c r="H28" s="101">
        <v>7</v>
      </c>
      <c r="I28" s="101">
        <v>8</v>
      </c>
      <c r="J28" s="101">
        <v>9</v>
      </c>
      <c r="K28" s="101">
        <v>10</v>
      </c>
      <c r="L28" s="101">
        <v>11</v>
      </c>
      <c r="M28" s="101">
        <v>12</v>
      </c>
      <c r="N28" s="101">
        <v>1</v>
      </c>
      <c r="O28" s="101">
        <v>2</v>
      </c>
      <c r="P28" s="122">
        <v>3</v>
      </c>
      <c r="Q28" s="479" t="s">
        <v>138</v>
      </c>
    </row>
    <row r="29" spans="1:17" ht="17.25" customHeight="1">
      <c r="A29" s="94"/>
      <c r="B29" s="476"/>
      <c r="C29" s="477"/>
      <c r="D29" s="478"/>
      <c r="E29" s="123" t="s">
        <v>139</v>
      </c>
      <c r="F29" s="481" t="s">
        <v>150</v>
      </c>
      <c r="G29" s="482"/>
      <c r="H29" s="482"/>
      <c r="I29" s="482"/>
      <c r="J29" s="482"/>
      <c r="K29" s="482"/>
      <c r="L29" s="482"/>
      <c r="M29" s="482"/>
      <c r="N29" s="482"/>
      <c r="O29" s="482"/>
      <c r="P29" s="483"/>
      <c r="Q29" s="480"/>
    </row>
    <row r="30" spans="1:17" ht="17.25" customHeight="1">
      <c r="A30" s="94"/>
      <c r="B30" s="484" t="s">
        <v>140</v>
      </c>
      <c r="C30" s="485"/>
      <c r="D30" s="124" t="s">
        <v>141</v>
      </c>
      <c r="E30" s="125"/>
      <c r="F30" s="126" t="e">
        <f>$E$30*F15</f>
        <v>#DIV/0!</v>
      </c>
      <c r="G30" s="126" t="e">
        <f t="shared" ref="G30:P30" si="5">$E$30*G15</f>
        <v>#DIV/0!</v>
      </c>
      <c r="H30" s="126" t="e">
        <f t="shared" si="5"/>
        <v>#DIV/0!</v>
      </c>
      <c r="I30" s="126" t="e">
        <f t="shared" si="5"/>
        <v>#DIV/0!</v>
      </c>
      <c r="J30" s="126" t="e">
        <f t="shared" si="5"/>
        <v>#DIV/0!</v>
      </c>
      <c r="K30" s="126" t="e">
        <f t="shared" si="5"/>
        <v>#DIV/0!</v>
      </c>
      <c r="L30" s="126" t="e">
        <f t="shared" si="5"/>
        <v>#DIV/0!</v>
      </c>
      <c r="M30" s="126" t="e">
        <f t="shared" si="5"/>
        <v>#DIV/0!</v>
      </c>
      <c r="N30" s="126" t="e">
        <f t="shared" si="5"/>
        <v>#DIV/0!</v>
      </c>
      <c r="O30" s="126" t="e">
        <f t="shared" si="5"/>
        <v>#DIV/0!</v>
      </c>
      <c r="P30" s="127" t="e">
        <f t="shared" si="5"/>
        <v>#DIV/0!</v>
      </c>
      <c r="Q30" s="128" t="e">
        <f>ROUND(SUM(E30:P30)/12,0)</f>
        <v>#DIV/0!</v>
      </c>
    </row>
    <row r="31" spans="1:17" ht="17.25" customHeight="1">
      <c r="A31" s="94"/>
      <c r="B31" s="454" t="s">
        <v>144</v>
      </c>
      <c r="C31" s="455"/>
      <c r="D31" s="124" t="s">
        <v>141</v>
      </c>
      <c r="E31" s="125"/>
      <c r="F31" s="129" t="e">
        <f>$E$31*F17</f>
        <v>#DIV/0!</v>
      </c>
      <c r="G31" s="126" t="e">
        <f t="shared" ref="G31:P31" si="6">$E$31*G17</f>
        <v>#DIV/0!</v>
      </c>
      <c r="H31" s="126" t="e">
        <f t="shared" si="6"/>
        <v>#DIV/0!</v>
      </c>
      <c r="I31" s="126" t="e">
        <f t="shared" si="6"/>
        <v>#DIV/0!</v>
      </c>
      <c r="J31" s="126" t="e">
        <f t="shared" si="6"/>
        <v>#DIV/0!</v>
      </c>
      <c r="K31" s="126" t="e">
        <f t="shared" si="6"/>
        <v>#DIV/0!</v>
      </c>
      <c r="L31" s="126" t="e">
        <f t="shared" si="6"/>
        <v>#DIV/0!</v>
      </c>
      <c r="M31" s="126" t="e">
        <f t="shared" si="6"/>
        <v>#DIV/0!</v>
      </c>
      <c r="N31" s="126" t="e">
        <f t="shared" si="6"/>
        <v>#DIV/0!</v>
      </c>
      <c r="O31" s="126" t="e">
        <f t="shared" si="6"/>
        <v>#DIV/0!</v>
      </c>
      <c r="P31" s="127" t="e">
        <f t="shared" si="6"/>
        <v>#DIV/0!</v>
      </c>
      <c r="Q31" s="128" t="e">
        <f>ROUND(SUM(E31:P31)/12,0)</f>
        <v>#DIV/0!</v>
      </c>
    </row>
    <row r="32" spans="1:17" ht="30" customHeight="1">
      <c r="A32" s="94"/>
      <c r="B32" s="130"/>
      <c r="C32" s="131" t="s">
        <v>151</v>
      </c>
      <c r="D32" s="124" t="s">
        <v>141</v>
      </c>
      <c r="E32" s="125"/>
      <c r="F32" s="129" t="e">
        <f t="shared" ref="F32:P32" si="7">$E$32*F19</f>
        <v>#DIV/0!</v>
      </c>
      <c r="G32" s="126" t="e">
        <f t="shared" si="7"/>
        <v>#DIV/0!</v>
      </c>
      <c r="H32" s="126" t="e">
        <f t="shared" si="7"/>
        <v>#DIV/0!</v>
      </c>
      <c r="I32" s="126" t="e">
        <f t="shared" si="7"/>
        <v>#DIV/0!</v>
      </c>
      <c r="J32" s="126" t="e">
        <f t="shared" si="7"/>
        <v>#DIV/0!</v>
      </c>
      <c r="K32" s="126" t="e">
        <f t="shared" si="7"/>
        <v>#DIV/0!</v>
      </c>
      <c r="L32" s="126" t="e">
        <f t="shared" si="7"/>
        <v>#DIV/0!</v>
      </c>
      <c r="M32" s="126" t="e">
        <f t="shared" si="7"/>
        <v>#DIV/0!</v>
      </c>
      <c r="N32" s="126" t="e">
        <f t="shared" si="7"/>
        <v>#DIV/0!</v>
      </c>
      <c r="O32" s="126" t="e">
        <f t="shared" si="7"/>
        <v>#DIV/0!</v>
      </c>
      <c r="P32" s="127" t="e">
        <f t="shared" si="7"/>
        <v>#DIV/0!</v>
      </c>
      <c r="Q32" s="132" t="e">
        <f>ROUND(SUM(E32:P32)/12,0)</f>
        <v>#DIV/0!</v>
      </c>
    </row>
    <row r="33" spans="1:17" ht="17.25" customHeight="1">
      <c r="A33" s="94"/>
      <c r="B33" s="484" t="s">
        <v>146</v>
      </c>
      <c r="C33" s="485"/>
      <c r="D33" s="124" t="s">
        <v>141</v>
      </c>
      <c r="E33" s="125"/>
      <c r="F33" s="129" t="e">
        <f t="shared" ref="F33:P33" si="8">$E$33*F21</f>
        <v>#DIV/0!</v>
      </c>
      <c r="G33" s="126" t="e">
        <f t="shared" si="8"/>
        <v>#DIV/0!</v>
      </c>
      <c r="H33" s="126" t="e">
        <f t="shared" si="8"/>
        <v>#DIV/0!</v>
      </c>
      <c r="I33" s="126" t="e">
        <f t="shared" si="8"/>
        <v>#DIV/0!</v>
      </c>
      <c r="J33" s="126" t="e">
        <f t="shared" si="8"/>
        <v>#DIV/0!</v>
      </c>
      <c r="K33" s="126" t="e">
        <f t="shared" si="8"/>
        <v>#DIV/0!</v>
      </c>
      <c r="L33" s="126" t="e">
        <f t="shared" si="8"/>
        <v>#DIV/0!</v>
      </c>
      <c r="M33" s="126" t="e">
        <f t="shared" si="8"/>
        <v>#DIV/0!</v>
      </c>
      <c r="N33" s="126" t="e">
        <f t="shared" si="8"/>
        <v>#DIV/0!</v>
      </c>
      <c r="O33" s="126" t="e">
        <f t="shared" si="8"/>
        <v>#DIV/0!</v>
      </c>
      <c r="P33" s="127" t="e">
        <f t="shared" si="8"/>
        <v>#DIV/0!</v>
      </c>
      <c r="Q33" s="128" t="e">
        <f>ROUND(SUM(E33:P33)/12,0)</f>
        <v>#DIV/0!</v>
      </c>
    </row>
    <row r="34" spans="1:17" ht="17.25" customHeight="1" thickBot="1">
      <c r="A34" s="94"/>
      <c r="B34" s="464" t="s">
        <v>37</v>
      </c>
      <c r="C34" s="489"/>
      <c r="D34" s="133" t="s">
        <v>141</v>
      </c>
      <c r="E34" s="134"/>
      <c r="F34" s="135" t="e">
        <f t="shared" ref="F34:P34" si="9">$E$34*F23</f>
        <v>#DIV/0!</v>
      </c>
      <c r="G34" s="136" t="e">
        <f t="shared" si="9"/>
        <v>#DIV/0!</v>
      </c>
      <c r="H34" s="136" t="e">
        <f t="shared" si="9"/>
        <v>#DIV/0!</v>
      </c>
      <c r="I34" s="136" t="e">
        <f t="shared" si="9"/>
        <v>#DIV/0!</v>
      </c>
      <c r="J34" s="136" t="e">
        <f t="shared" si="9"/>
        <v>#DIV/0!</v>
      </c>
      <c r="K34" s="136" t="e">
        <f t="shared" si="9"/>
        <v>#DIV/0!</v>
      </c>
      <c r="L34" s="136" t="e">
        <f t="shared" si="9"/>
        <v>#DIV/0!</v>
      </c>
      <c r="M34" s="136" t="e">
        <f t="shared" si="9"/>
        <v>#DIV/0!</v>
      </c>
      <c r="N34" s="136" t="e">
        <f t="shared" si="9"/>
        <v>#DIV/0!</v>
      </c>
      <c r="O34" s="136" t="e">
        <f t="shared" si="9"/>
        <v>#DIV/0!</v>
      </c>
      <c r="P34" s="137" t="e">
        <f t="shared" si="9"/>
        <v>#DIV/0!</v>
      </c>
      <c r="Q34" s="138" t="e">
        <f>ROUND(SUM(E34:P34)/12,0)</f>
        <v>#DIV/0!</v>
      </c>
    </row>
    <row r="35" spans="1:17" ht="17.25" customHeight="1" thickTop="1" thickBot="1">
      <c r="A35" s="94"/>
      <c r="B35" s="471" t="s">
        <v>147</v>
      </c>
      <c r="C35" s="472"/>
      <c r="D35" s="139"/>
      <c r="E35" s="140">
        <f>SUM(E30+E31+E33+E34)</f>
        <v>0</v>
      </c>
      <c r="F35" s="141"/>
      <c r="G35" s="142"/>
      <c r="H35" s="142"/>
      <c r="I35" s="142"/>
      <c r="J35" s="142"/>
      <c r="K35" s="142"/>
      <c r="L35" s="142"/>
      <c r="M35" s="142"/>
      <c r="N35" s="142"/>
      <c r="O35" s="142"/>
      <c r="P35" s="143"/>
      <c r="Q35" s="144" t="e">
        <f>SUM(Q30+Q31+Q33+Q34)</f>
        <v>#DIV/0!</v>
      </c>
    </row>
    <row r="36" spans="1:17" ht="17.25" customHeight="1">
      <c r="A36" s="94"/>
      <c r="B36" s="145" t="s">
        <v>152</v>
      </c>
      <c r="C36" s="117"/>
      <c r="D36" s="94"/>
      <c r="E36" s="94"/>
      <c r="F36" s="94"/>
      <c r="G36" s="94"/>
      <c r="H36" s="94"/>
      <c r="I36" s="94"/>
      <c r="J36" s="94"/>
      <c r="K36" s="94"/>
      <c r="L36" s="94"/>
      <c r="M36" s="94"/>
      <c r="N36" s="94"/>
      <c r="O36" s="94"/>
      <c r="P36" s="94"/>
      <c r="Q36" s="94"/>
    </row>
    <row r="37" spans="1:17" ht="46.5" customHeight="1">
      <c r="A37" s="94"/>
      <c r="B37" s="117"/>
      <c r="C37" s="117"/>
      <c r="D37" s="94"/>
      <c r="E37" s="94"/>
      <c r="F37" s="94"/>
      <c r="G37" s="94"/>
      <c r="H37" s="94"/>
      <c r="I37" s="94"/>
      <c r="J37" s="94"/>
      <c r="K37" s="94"/>
      <c r="L37" s="94"/>
      <c r="M37" s="94"/>
      <c r="N37" s="94"/>
      <c r="O37" s="94"/>
      <c r="P37" s="94"/>
      <c r="Q37" s="94"/>
    </row>
    <row r="38" spans="1:17" ht="51" customHeight="1">
      <c r="A38" s="94"/>
      <c r="B38" s="117"/>
      <c r="C38" s="117"/>
      <c r="D38" s="94"/>
      <c r="E38" s="94"/>
      <c r="F38" s="94"/>
      <c r="G38" s="94"/>
      <c r="H38" s="94"/>
      <c r="I38" s="94"/>
      <c r="J38" s="94"/>
      <c r="K38" s="94"/>
      <c r="L38" s="94"/>
      <c r="M38" s="94"/>
      <c r="N38" s="94"/>
      <c r="O38" s="94"/>
      <c r="P38" s="94"/>
      <c r="Q38" s="94"/>
    </row>
    <row r="39" spans="1:17" ht="17.25" customHeight="1" thickBot="1">
      <c r="A39" s="100" t="s">
        <v>153</v>
      </c>
      <c r="B39" s="94"/>
      <c r="C39" s="94"/>
      <c r="D39" s="94"/>
      <c r="E39" s="146"/>
      <c r="F39" s="94"/>
      <c r="G39" s="94"/>
      <c r="H39" s="94"/>
      <c r="I39" s="94"/>
      <c r="J39" s="94"/>
      <c r="K39" s="94"/>
      <c r="L39" s="94"/>
      <c r="M39" s="94"/>
      <c r="N39" s="94"/>
      <c r="O39" s="94"/>
      <c r="P39" s="94"/>
      <c r="Q39" s="94"/>
    </row>
    <row r="40" spans="1:17" ht="17.25" customHeight="1" thickBot="1">
      <c r="A40" s="94"/>
      <c r="B40" s="473" t="s">
        <v>149</v>
      </c>
      <c r="C40" s="474"/>
      <c r="D40" s="475"/>
      <c r="E40" s="147">
        <v>4</v>
      </c>
      <c r="F40" s="148">
        <v>5</v>
      </c>
      <c r="G40" s="149">
        <v>6</v>
      </c>
      <c r="H40" s="149">
        <v>7</v>
      </c>
      <c r="I40" s="149">
        <v>8</v>
      </c>
      <c r="J40" s="149">
        <v>9</v>
      </c>
      <c r="K40" s="149">
        <v>10</v>
      </c>
      <c r="L40" s="149">
        <v>11</v>
      </c>
      <c r="M40" s="149">
        <v>12</v>
      </c>
      <c r="N40" s="149">
        <v>1</v>
      </c>
      <c r="O40" s="149">
        <v>2</v>
      </c>
      <c r="P40" s="150">
        <v>3</v>
      </c>
      <c r="Q40" s="479" t="s">
        <v>138</v>
      </c>
    </row>
    <row r="41" spans="1:17" ht="17.25" customHeight="1" thickBot="1">
      <c r="A41" s="94"/>
      <c r="B41" s="476"/>
      <c r="C41" s="477"/>
      <c r="D41" s="478"/>
      <c r="E41" s="151" t="s">
        <v>139</v>
      </c>
      <c r="F41" s="490" t="s">
        <v>154</v>
      </c>
      <c r="G41" s="491"/>
      <c r="H41" s="491"/>
      <c r="I41" s="491"/>
      <c r="J41" s="491"/>
      <c r="K41" s="491"/>
      <c r="L41" s="491"/>
      <c r="M41" s="491"/>
      <c r="N41" s="491"/>
      <c r="O41" s="491"/>
      <c r="P41" s="492"/>
      <c r="Q41" s="480"/>
    </row>
    <row r="42" spans="1:17" ht="17.25" customHeight="1">
      <c r="A42" s="94"/>
      <c r="B42" s="493" t="s">
        <v>140</v>
      </c>
      <c r="C42" s="494"/>
      <c r="D42" s="102" t="s">
        <v>141</v>
      </c>
      <c r="E42" s="152"/>
      <c r="F42" s="153"/>
      <c r="G42" s="154"/>
      <c r="H42" s="154"/>
      <c r="I42" s="154"/>
      <c r="J42" s="154"/>
      <c r="K42" s="154"/>
      <c r="L42" s="154"/>
      <c r="M42" s="154"/>
      <c r="N42" s="154"/>
      <c r="O42" s="154"/>
      <c r="P42" s="155"/>
      <c r="Q42" s="128" t="e">
        <f>ROUND(AVERAGE(E42:P42),0)</f>
        <v>#DIV/0!</v>
      </c>
    </row>
    <row r="43" spans="1:17" ht="17.25" customHeight="1">
      <c r="A43" s="94"/>
      <c r="B43" s="495" t="s">
        <v>144</v>
      </c>
      <c r="C43" s="496"/>
      <c r="D43" s="102" t="s">
        <v>141</v>
      </c>
      <c r="E43" s="156"/>
      <c r="F43" s="157"/>
      <c r="G43" s="158"/>
      <c r="H43" s="158"/>
      <c r="I43" s="158"/>
      <c r="J43" s="158"/>
      <c r="K43" s="158"/>
      <c r="L43" s="158"/>
      <c r="M43" s="158"/>
      <c r="N43" s="158"/>
      <c r="O43" s="158"/>
      <c r="P43" s="159"/>
      <c r="Q43" s="128" t="e">
        <f t="shared" ref="Q43:Q46" si="10">ROUND(AVERAGE(E43:P43),0)</f>
        <v>#DIV/0!</v>
      </c>
    </row>
    <row r="44" spans="1:17" ht="30" customHeight="1">
      <c r="A44" s="94"/>
      <c r="B44" s="160"/>
      <c r="C44" s="161" t="s">
        <v>151</v>
      </c>
      <c r="D44" s="102" t="s">
        <v>141</v>
      </c>
      <c r="E44" s="156"/>
      <c r="F44" s="157"/>
      <c r="G44" s="158"/>
      <c r="H44" s="158"/>
      <c r="I44" s="158"/>
      <c r="J44" s="158"/>
      <c r="K44" s="158"/>
      <c r="L44" s="158"/>
      <c r="M44" s="158"/>
      <c r="N44" s="158"/>
      <c r="O44" s="158"/>
      <c r="P44" s="159"/>
      <c r="Q44" s="132" t="e">
        <f t="shared" si="10"/>
        <v>#DIV/0!</v>
      </c>
    </row>
    <row r="45" spans="1:17" ht="17.25" customHeight="1">
      <c r="A45" s="94"/>
      <c r="B45" s="493" t="s">
        <v>146</v>
      </c>
      <c r="C45" s="494"/>
      <c r="D45" s="102" t="s">
        <v>141</v>
      </c>
      <c r="E45" s="156"/>
      <c r="F45" s="157"/>
      <c r="G45" s="158"/>
      <c r="H45" s="158"/>
      <c r="I45" s="158"/>
      <c r="J45" s="158"/>
      <c r="K45" s="158"/>
      <c r="L45" s="158"/>
      <c r="M45" s="158"/>
      <c r="N45" s="158"/>
      <c r="O45" s="158"/>
      <c r="P45" s="159"/>
      <c r="Q45" s="128" t="e">
        <f t="shared" si="10"/>
        <v>#DIV/0!</v>
      </c>
    </row>
    <row r="46" spans="1:17" ht="17.25" customHeight="1" thickBot="1">
      <c r="A46" s="94"/>
      <c r="B46" s="456" t="s">
        <v>37</v>
      </c>
      <c r="C46" s="468"/>
      <c r="D46" s="162" t="s">
        <v>141</v>
      </c>
      <c r="E46" s="163"/>
      <c r="F46" s="164"/>
      <c r="G46" s="165"/>
      <c r="H46" s="165"/>
      <c r="I46" s="165"/>
      <c r="J46" s="165"/>
      <c r="K46" s="165"/>
      <c r="L46" s="165"/>
      <c r="M46" s="165"/>
      <c r="N46" s="165"/>
      <c r="O46" s="165"/>
      <c r="P46" s="166"/>
      <c r="Q46" s="138" t="e">
        <f t="shared" si="10"/>
        <v>#DIV/0!</v>
      </c>
    </row>
    <row r="47" spans="1:17" ht="17.25" customHeight="1" thickTop="1" thickBot="1">
      <c r="A47" s="94"/>
      <c r="B47" s="471" t="s">
        <v>147</v>
      </c>
      <c r="C47" s="472"/>
      <c r="D47" s="167"/>
      <c r="E47" s="140">
        <f>SUM(E42+E43+E45+E46)</f>
        <v>0</v>
      </c>
      <c r="F47" s="168"/>
      <c r="G47" s="115"/>
      <c r="H47" s="115"/>
      <c r="I47" s="115"/>
      <c r="J47" s="115"/>
      <c r="K47" s="115"/>
      <c r="L47" s="115"/>
      <c r="M47" s="115"/>
      <c r="N47" s="115"/>
      <c r="O47" s="115"/>
      <c r="P47" s="169"/>
      <c r="Q47" s="170" t="e">
        <f>SUM(Q42+Q43+Q45+Q46)</f>
        <v>#DIV/0!</v>
      </c>
    </row>
    <row r="48" spans="1:17" ht="17.25" customHeight="1">
      <c r="A48" s="94"/>
      <c r="B48" s="145" t="s">
        <v>152</v>
      </c>
      <c r="C48" s="117"/>
      <c r="D48" s="117"/>
      <c r="E48" s="171"/>
      <c r="F48" s="171"/>
      <c r="G48" s="171"/>
      <c r="H48" s="171"/>
      <c r="I48" s="171"/>
      <c r="J48" s="171"/>
      <c r="K48" s="171"/>
      <c r="L48" s="171"/>
      <c r="M48" s="171"/>
      <c r="N48" s="171"/>
      <c r="O48" s="171"/>
      <c r="P48" s="171"/>
      <c r="Q48" s="171"/>
    </row>
    <row r="49" spans="1:17" ht="8.25" customHeight="1">
      <c r="A49" s="94"/>
      <c r="B49" s="117"/>
      <c r="C49" s="117"/>
      <c r="D49" s="117"/>
      <c r="E49" s="171"/>
      <c r="F49" s="171"/>
      <c r="G49" s="171"/>
      <c r="H49" s="171"/>
      <c r="I49" s="171"/>
      <c r="J49" s="171"/>
      <c r="K49" s="171"/>
      <c r="L49" s="171"/>
      <c r="M49" s="171"/>
      <c r="N49" s="171"/>
      <c r="O49" s="171"/>
      <c r="P49" s="171"/>
      <c r="Q49" s="171"/>
    </row>
    <row r="50" spans="1:17" ht="17.25" customHeight="1" thickBot="1">
      <c r="A50" s="94"/>
      <c r="B50" s="172" t="s">
        <v>155</v>
      </c>
      <c r="C50" s="173"/>
      <c r="D50" s="94"/>
      <c r="E50" s="94"/>
      <c r="F50" s="94"/>
      <c r="G50" s="94"/>
      <c r="H50" s="94"/>
      <c r="I50" s="94"/>
      <c r="J50" s="94"/>
      <c r="K50" s="94"/>
      <c r="L50" s="94"/>
      <c r="M50" s="94"/>
      <c r="N50" s="94"/>
      <c r="O50" s="94"/>
      <c r="P50" s="94"/>
      <c r="Q50" s="94"/>
    </row>
    <row r="51" spans="1:17" ht="94.5" customHeight="1" thickBot="1">
      <c r="A51" s="94"/>
      <c r="B51" s="486"/>
      <c r="C51" s="487"/>
      <c r="D51" s="487"/>
      <c r="E51" s="487"/>
      <c r="F51" s="487"/>
      <c r="G51" s="487"/>
      <c r="H51" s="487"/>
      <c r="I51" s="487"/>
      <c r="J51" s="487"/>
      <c r="K51" s="487"/>
      <c r="L51" s="487"/>
      <c r="M51" s="487"/>
      <c r="N51" s="487"/>
      <c r="O51" s="487"/>
      <c r="P51" s="487"/>
      <c r="Q51" s="488"/>
    </row>
    <row r="52" spans="1:17" ht="17.25" customHeight="1">
      <c r="A52" s="94"/>
      <c r="B52" s="94"/>
      <c r="C52" s="94"/>
      <c r="D52" s="94"/>
      <c r="E52" s="94"/>
      <c r="F52" s="94"/>
      <c r="G52" s="94"/>
      <c r="H52" s="94"/>
      <c r="I52" s="94"/>
      <c r="J52" s="94"/>
      <c r="K52" s="94"/>
      <c r="L52" s="94"/>
      <c r="M52" s="94"/>
      <c r="N52" s="94"/>
      <c r="O52" s="94"/>
      <c r="P52" s="94"/>
      <c r="Q52" s="94"/>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password="9207" sheet="1" objects="1" scenarios="1"/>
  <mergeCells count="30">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14:C15"/>
    <mergeCell ref="B16:C17"/>
    <mergeCell ref="B18:B19"/>
    <mergeCell ref="C18:C19"/>
    <mergeCell ref="B20:C21"/>
    <mergeCell ref="B22:C23"/>
    <mergeCell ref="B24:C24"/>
    <mergeCell ref="B28:D29"/>
    <mergeCell ref="A2:Q3"/>
    <mergeCell ref="H5:L5"/>
    <mergeCell ref="M5:Q5"/>
    <mergeCell ref="B12:D13"/>
    <mergeCell ref="Q12:Q13"/>
    <mergeCell ref="E13:P13"/>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認定こども園積算表（処遇Ⅱ）</vt:lpstr>
      <vt:lpstr>第５号様式</vt:lpstr>
      <vt:lpstr>平均年齢別児童数計算表</vt:lpstr>
      <vt:lpstr>第５号様式!Print_Area</vt:lpstr>
      <vt:lpstr>'認定こども園積算表（処遇Ⅱ）'!Print_Area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2021-07-19T04:06:42Z</dcterms:modified>
</cp:coreProperties>
</file>