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1"/>
  </bookViews>
  <sheets>
    <sheet name="認定こども園積算表（処遇Ⅱ）" sheetId="88" r:id="rId1"/>
    <sheet name="第５号様式" sheetId="73" r:id="rId2"/>
  </sheets>
  <externalReferences>
    <externalReference r:id="rId3"/>
    <externalReference r:id="rId4"/>
    <externalReference r:id="rId5"/>
    <externalReference r:id="rId6"/>
    <externalReference r:id="rId7"/>
    <externalReference r:id="rId8"/>
  </externalReferences>
  <definedNames>
    <definedName name="_Fill" localSheetId="0" hidden="1">#REF!</definedName>
    <definedName name="_Fill" hidden="1">#REF!</definedName>
    <definedName name="_xlnm._FilterDatabase" localSheetId="0" hidden="1">'認定こども園積算表（処遇Ⅱ）'!$C$12:$L$12</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1">第５号様式!$A$1:$AM$98</definedName>
    <definedName name="_xlnm.Print_Area" localSheetId="0">'認定こども園積算表（処遇Ⅱ）'!$A$1:$AF$77</definedName>
    <definedName name="っっｗ" localSheetId="1">#REF!,#REF!,#REF!,#REF!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 localSheetId="0">'[2]積算表（教育）'!#REF!</definedName>
    <definedName name="教育定員Ⅱ">'[2]積算表（教育）'!#REF!</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 localSheetId="0">'[2]積算表（保育）'!#REF!</definedName>
    <definedName name="保育定員Ⅱ">'[2]積算表（保育）'!#REF!</definedName>
  </definedNames>
  <calcPr calcId="145621"/>
</workbook>
</file>

<file path=xl/calcChain.xml><?xml version="1.0" encoding="utf-8"?>
<calcChain xmlns="http://schemas.openxmlformats.org/spreadsheetml/2006/main">
  <c r="AC4" i="73" l="1"/>
  <c r="H21" i="73" l="1"/>
  <c r="AF24" i="73" l="1"/>
  <c r="P24" i="73" l="1"/>
  <c r="AC34" i="88" l="1"/>
  <c r="AC33" i="88"/>
  <c r="AG49" i="73" l="1"/>
  <c r="AG93" i="73" l="1"/>
  <c r="AG92" i="73"/>
  <c r="AG91" i="73"/>
  <c r="AG90" i="73"/>
  <c r="AG89" i="73"/>
  <c r="AG77" i="73"/>
  <c r="AG78" i="73" s="1"/>
  <c r="R14" i="88" l="1"/>
  <c r="AG58" i="73" l="1"/>
  <c r="AG60" i="73"/>
  <c r="AG57" i="73"/>
  <c r="AG56" i="73"/>
  <c r="AG55" i="73"/>
  <c r="AG54" i="73"/>
  <c r="AG53" i="73"/>
  <c r="AG52" i="73"/>
  <c r="AG51" i="73"/>
  <c r="AG50" i="73"/>
  <c r="AG48" i="73"/>
  <c r="AG47" i="73"/>
  <c r="AG46" i="73"/>
  <c r="AG45" i="73"/>
  <c r="H24" i="73"/>
  <c r="X24" i="73"/>
  <c r="Q27" i="73"/>
  <c r="AC43" i="88" l="1"/>
  <c r="AC42" i="88"/>
  <c r="AC41" i="88"/>
  <c r="AC40" i="88"/>
  <c r="AC39" i="88"/>
  <c r="AC38" i="88"/>
  <c r="AC37" i="88"/>
  <c r="AC36" i="88"/>
  <c r="AC35" i="88"/>
  <c r="AC32" i="88"/>
  <c r="AC31" i="88"/>
  <c r="AC30" i="88"/>
  <c r="AC29" i="88"/>
  <c r="W23" i="88"/>
  <c r="W22" i="88"/>
  <c r="W20" i="88"/>
  <c r="S20" i="88"/>
  <c r="W19" i="88"/>
  <c r="AC14" i="88"/>
  <c r="AC24" i="88" l="1"/>
  <c r="AA45" i="88" s="1"/>
  <c r="AG44" i="73"/>
  <c r="AG43" i="73"/>
  <c r="AG42" i="73"/>
  <c r="AG41" i="73"/>
  <c r="AG40" i="73"/>
  <c r="AG39" i="73"/>
  <c r="AA47" i="88" l="1"/>
  <c r="AA50" i="88"/>
  <c r="X51" i="88" s="1"/>
  <c r="X48" i="88" l="1"/>
  <c r="X49" i="88"/>
  <c r="X52" i="88"/>
  <c r="AA60" i="88"/>
  <c r="X46" i="88" l="1"/>
  <c r="AG79" i="73" l="1"/>
  <c r="AA61" i="88" l="1"/>
  <c r="X62" i="88" s="1"/>
  <c r="X63" i="88" l="1"/>
</calcChain>
</file>

<file path=xl/sharedStrings.xml><?xml version="1.0" encoding="utf-8"?>
<sst xmlns="http://schemas.openxmlformats.org/spreadsheetml/2006/main" count="269" uniqueCount="179">
  <si>
    <t>施設・事業種別</t>
    <rPh sb="0" eb="2">
      <t>シセツ</t>
    </rPh>
    <rPh sb="3" eb="5">
      <t>ジギョウ</t>
    </rPh>
    <rPh sb="5" eb="7">
      <t>シュベツ</t>
    </rPh>
    <phoneticPr fontId="1"/>
  </si>
  <si>
    <t>横浜市</t>
    <rPh sb="0" eb="3">
      <t>ヨコハマシ</t>
    </rPh>
    <phoneticPr fontId="11"/>
  </si>
  <si>
    <t>印</t>
    <rPh sb="0" eb="1">
      <t>イン</t>
    </rPh>
    <phoneticPr fontId="11"/>
  </si>
  <si>
    <t>④</t>
    <phoneticPr fontId="1"/>
  </si>
  <si>
    <t>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</si>
  <si>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</si>
  <si>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</si>
  <si>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</si>
  <si>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</si>
  <si>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</si>
  <si>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</si>
  <si>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</si>
  <si>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</si>
  <si>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</si>
  <si>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⑤</t>
    <phoneticPr fontId="1"/>
  </si>
  <si>
    <t>⑥</t>
    <phoneticPr fontId="1"/>
  </si>
  <si>
    <t>調理員</t>
    <rPh sb="0" eb="3">
      <t>チョウリイン</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</si>
  <si>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</si>
  <si>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</si>
  <si>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</si>
  <si>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利用定員</t>
    <rPh sb="0" eb="2">
      <t>リヨウ</t>
    </rPh>
    <rPh sb="2" eb="4">
      <t>テイイン</t>
    </rPh>
    <phoneticPr fontId="1"/>
  </si>
  <si>
    <t>人</t>
    <rPh sb="0" eb="1">
      <t>ニン</t>
    </rPh>
    <phoneticPr fontId="1"/>
  </si>
  <si>
    <t>②</t>
    <phoneticPr fontId="1"/>
  </si>
  <si>
    <t>年齢別児童数</t>
    <rPh sb="0" eb="2">
      <t>ネンレイ</t>
    </rPh>
    <rPh sb="2" eb="3">
      <t>ベツ</t>
    </rPh>
    <rPh sb="3" eb="5">
      <t>ジドウ</t>
    </rPh>
    <rPh sb="5" eb="6">
      <t>スウ</t>
    </rPh>
    <phoneticPr fontId="1"/>
  </si>
  <si>
    <t>４歳以上児</t>
    <rPh sb="1" eb="4">
      <t>サイイジョウ</t>
    </rPh>
    <rPh sb="4" eb="5">
      <t>ジ</t>
    </rPh>
    <phoneticPr fontId="1"/>
  </si>
  <si>
    <t>３歳児</t>
    <rPh sb="1" eb="3">
      <t>サイジ</t>
    </rPh>
    <phoneticPr fontId="1"/>
  </si>
  <si>
    <t>１，２歳児</t>
    <rPh sb="3" eb="5">
      <t>サイジ</t>
    </rPh>
    <phoneticPr fontId="1"/>
  </si>
  <si>
    <t>０歳児</t>
    <rPh sb="1" eb="2">
      <t>サイ</t>
    </rPh>
    <rPh sb="2" eb="3">
      <t>ジ</t>
    </rPh>
    <phoneticPr fontId="1"/>
  </si>
  <si>
    <t>うち満３歳児</t>
    <rPh sb="2" eb="3">
      <t>マン</t>
    </rPh>
    <rPh sb="4" eb="6">
      <t>サイジ</t>
    </rPh>
    <phoneticPr fontId="1"/>
  </si>
  <si>
    <t>幼稚園</t>
    <rPh sb="0" eb="3">
      <t>ヨウチエン</t>
    </rPh>
    <phoneticPr fontId="1"/>
  </si>
  <si>
    <t>３歳児配置改善加算</t>
  </si>
  <si>
    <t>３歳児配置改善加算</t>
    <rPh sb="1" eb="3">
      <t>サイジ</t>
    </rPh>
    <rPh sb="3" eb="5">
      <t>ハイチ</t>
    </rPh>
    <rPh sb="5" eb="7">
      <t>カイゼン</t>
    </rPh>
    <rPh sb="7" eb="9">
      <t>カサン</t>
    </rPh>
    <phoneticPr fontId="1"/>
  </si>
  <si>
    <t>満３歳児対応加配加算</t>
  </si>
  <si>
    <t>満３歳児対応加配加算</t>
    <phoneticPr fontId="1"/>
  </si>
  <si>
    <t>チーム保育加配加算</t>
  </si>
  <si>
    <t>通園送迎加算</t>
  </si>
  <si>
    <t>給食実施加算</t>
  </si>
  <si>
    <t>主幹教諭等専任加算</t>
  </si>
  <si>
    <t>指導充実加配加算</t>
  </si>
  <si>
    <t>事務負担対応加配加算</t>
  </si>
  <si>
    <t>副園長・教頭配置加算を受けている場合の減算</t>
  </si>
  <si>
    <t>年齢別配置基準を下回る場合による減算</t>
  </si>
  <si>
    <t>保育標準時間認定の児童の有無</t>
  </si>
  <si>
    <t>主任保育士専任加算</t>
  </si>
  <si>
    <t>事務職員雇上加算</t>
  </si>
  <si>
    <t>休日保育加算</t>
  </si>
  <si>
    <t>チーム保育推進加算</t>
  </si>
  <si>
    <t>学級編制調整加配加算</t>
  </si>
  <si>
    <t>事務職員配置加算</t>
  </si>
  <si>
    <t>保育所</t>
    <rPh sb="0" eb="2">
      <t>ホイク</t>
    </rPh>
    <rPh sb="2" eb="3">
      <t>ショ</t>
    </rPh>
    <phoneticPr fontId="1"/>
  </si>
  <si>
    <t>副園長・教頭配置加算を受けている場合の減算</t>
    <phoneticPr fontId="1"/>
  </si>
  <si>
    <t>主幹保育教諭等の専任化により子育て支援の取り組みを実施していない場合であって代替保育教諭等を配置していない場合による減算</t>
    <rPh sb="0" eb="2">
      <t>シュカン</t>
    </rPh>
    <rPh sb="2" eb="4">
      <t>ホイク</t>
    </rPh>
    <rPh sb="4" eb="6">
      <t>キョウユ</t>
    </rPh>
    <rPh sb="6" eb="7">
      <t>トウ</t>
    </rPh>
    <rPh sb="8" eb="10">
      <t>センニン</t>
    </rPh>
    <rPh sb="10" eb="11">
      <t>カ</t>
    </rPh>
    <rPh sb="14" eb="16">
      <t>コソダ</t>
    </rPh>
    <rPh sb="17" eb="19">
      <t>シエン</t>
    </rPh>
    <rPh sb="20" eb="21">
      <t>ト</t>
    </rPh>
    <rPh sb="22" eb="23">
      <t>ク</t>
    </rPh>
    <rPh sb="25" eb="27">
      <t>ジッシ</t>
    </rPh>
    <rPh sb="32" eb="34">
      <t>バアイ</t>
    </rPh>
    <rPh sb="38" eb="40">
      <t>ダイタイ</t>
    </rPh>
    <rPh sb="40" eb="42">
      <t>ホイク</t>
    </rPh>
    <rPh sb="42" eb="44">
      <t>キョウユ</t>
    </rPh>
    <rPh sb="44" eb="45">
      <t>トウ</t>
    </rPh>
    <rPh sb="46" eb="48">
      <t>ハイチ</t>
    </rPh>
    <rPh sb="53" eb="55">
      <t>バアイ</t>
    </rPh>
    <rPh sb="58" eb="60">
      <t>ゲンサン</t>
    </rPh>
    <phoneticPr fontId="1"/>
  </si>
  <si>
    <t>認定こども園</t>
    <rPh sb="0" eb="2">
      <t>ニンテイ</t>
    </rPh>
    <rPh sb="5" eb="6">
      <t>エン</t>
    </rPh>
    <phoneticPr fontId="1"/>
  </si>
  <si>
    <t>障害児保育加算</t>
  </si>
  <si>
    <t>障害児保育加算</t>
    <rPh sb="0" eb="2">
      <t>ショウガイ</t>
    </rPh>
    <rPh sb="2" eb="3">
      <t>ジ</t>
    </rPh>
    <rPh sb="3" eb="5">
      <t>ホイク</t>
    </rPh>
    <rPh sb="5" eb="7">
      <t>カサン</t>
    </rPh>
    <phoneticPr fontId="1"/>
  </si>
  <si>
    <t>保育標準時間認定の児童の有無</t>
    <rPh sb="0" eb="2">
      <t>ホイク</t>
    </rPh>
    <rPh sb="2" eb="4">
      <t>ヒョウジュン</t>
    </rPh>
    <rPh sb="4" eb="6">
      <t>ジカン</t>
    </rPh>
    <rPh sb="6" eb="8">
      <t>ニンテイ</t>
    </rPh>
    <rPh sb="9" eb="11">
      <t>ジドウ</t>
    </rPh>
    <phoneticPr fontId="1"/>
  </si>
  <si>
    <t>休日保育加算</t>
    <phoneticPr fontId="1"/>
  </si>
  <si>
    <t>食事の提供について自園調理又は連携施設等からの搬入以外の方法による減算</t>
  </si>
  <si>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</si>
  <si>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小規模保育（A型B型）</t>
    <rPh sb="0" eb="3">
      <t>ショウキボ</t>
    </rPh>
    <rPh sb="3" eb="5">
      <t>ホイク</t>
    </rPh>
    <rPh sb="7" eb="8">
      <t>ガタ</t>
    </rPh>
    <rPh sb="9" eb="10">
      <t>ガタ</t>
    </rPh>
    <phoneticPr fontId="1"/>
  </si>
  <si>
    <t>小規模保育（C型）</t>
    <rPh sb="0" eb="3">
      <t>ショウキボ</t>
    </rPh>
    <rPh sb="3" eb="5">
      <t>ホイク</t>
    </rPh>
    <rPh sb="7" eb="8">
      <t>ガタ</t>
    </rPh>
    <phoneticPr fontId="1"/>
  </si>
  <si>
    <t>事業所内保育</t>
    <rPh sb="0" eb="3">
      <t>ジギョウショ</t>
    </rPh>
    <rPh sb="3" eb="4">
      <t>ナイ</t>
    </rPh>
    <rPh sb="4" eb="6">
      <t>ホイク</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</si>
  <si>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</si>
  <si>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</si>
  <si>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居宅訪問型保育</t>
    <rPh sb="0" eb="2">
      <t>キョタク</t>
    </rPh>
    <rPh sb="2" eb="4">
      <t>ホウモン</t>
    </rPh>
    <rPh sb="4" eb="5">
      <t>ガタ</t>
    </rPh>
    <rPh sb="5" eb="7">
      <t>ホイク</t>
    </rPh>
    <phoneticPr fontId="1"/>
  </si>
  <si>
    <t>加算対象者
経験年数</t>
    <rPh sb="0" eb="2">
      <t>カサン</t>
    </rPh>
    <rPh sb="2" eb="4">
      <t>タイショウ</t>
    </rPh>
    <rPh sb="4" eb="5">
      <t>シャ</t>
    </rPh>
    <rPh sb="6" eb="8">
      <t>ケイケン</t>
    </rPh>
    <rPh sb="8" eb="10">
      <t>ネンスウ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</si>
  <si>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</si>
  <si>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</si>
  <si>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人数A（⑤×１/３）</t>
    <rPh sb="0" eb="2">
      <t>ニンズウ</t>
    </rPh>
    <phoneticPr fontId="1"/>
  </si>
  <si>
    <t>人数B（⑤×１/５）</t>
    <rPh sb="0" eb="2">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</si>
  <si>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</si>
  <si>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</si>
  <si>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</si>
  <si>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年齢別配置基準を下回る場合による減算</t>
    <phoneticPr fontId="1"/>
  </si>
  <si>
    <t>施設・事業所名</t>
    <rPh sb="0" eb="2">
      <t>シセツ</t>
    </rPh>
    <rPh sb="3" eb="6">
      <t>ジギョウショ</t>
    </rPh>
    <rPh sb="6" eb="7">
      <t>メイ</t>
    </rPh>
    <phoneticPr fontId="4"/>
  </si>
  <si>
    <t>担当者名</t>
    <rPh sb="0" eb="3">
      <t>タントウシャ</t>
    </rPh>
    <rPh sb="3" eb="4">
      <t>メイ</t>
    </rPh>
    <phoneticPr fontId="11"/>
  </si>
  <si>
    <t>電話番号</t>
    <rPh sb="0" eb="2">
      <t>デンワ</t>
    </rPh>
    <rPh sb="2" eb="4">
      <t>バンゴウ</t>
    </rPh>
    <phoneticPr fontId="11"/>
  </si>
  <si>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</si>
  <si>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</si>
  <si>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</si>
  <si>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</si>
  <si>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＜参考（積算表より）＞</t>
    <rPh sb="1" eb="3">
      <t>サンコウ</t>
    </rPh>
    <rPh sb="4" eb="6">
      <t>セキサン</t>
    </rPh>
    <rPh sb="6" eb="7">
      <t>ヒョウ</t>
    </rPh>
    <phoneticPr fontId="1"/>
  </si>
  <si>
    <t>職員処遇改善費の対象となる職員数①※</t>
    <rPh sb="0" eb="2">
      <t>ショクイン</t>
    </rPh>
    <rPh sb="2" eb="4">
      <t>ショグウ</t>
    </rPh>
    <rPh sb="4" eb="6">
      <t>カイゼン</t>
    </rPh>
    <rPh sb="6" eb="7">
      <t>ヒ</t>
    </rPh>
    <rPh sb="8" eb="10">
      <t>タイショウ</t>
    </rPh>
    <rPh sb="13" eb="15">
      <t>ショクイン</t>
    </rPh>
    <rPh sb="15" eb="16">
      <t>スウ</t>
    </rPh>
    <phoneticPr fontId="1"/>
  </si>
  <si>
    <t>処遇改善等加算Ⅱの人数Ａ②</t>
    <rPh sb="0" eb="2">
      <t>ショグウ</t>
    </rPh>
    <rPh sb="2" eb="4">
      <t>カイゼン</t>
    </rPh>
    <rPh sb="4" eb="5">
      <t>トウ</t>
    </rPh>
    <rPh sb="5" eb="7">
      <t>カサン</t>
    </rPh>
    <rPh sb="9" eb="11">
      <t>ニンズウ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</si>
  <si>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</si>
  <si>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職員処遇改善費（月額）(③×50,000円）</t>
    <rPh sb="8" eb="10">
      <t>ゲツガク</t>
    </rPh>
    <rPh sb="20" eb="21">
      <t>エン</t>
    </rPh>
    <phoneticPr fontId="1"/>
  </si>
  <si>
    <t>加算見込額（③×50,000円×賃金改善実施月額）</t>
    <rPh sb="0" eb="2">
      <t>カサン</t>
    </rPh>
    <rPh sb="2" eb="4">
      <t>ミコミ</t>
    </rPh>
    <rPh sb="4" eb="5">
      <t>ガク</t>
    </rPh>
    <rPh sb="14" eb="15">
      <t>エン</t>
    </rPh>
    <rPh sb="16" eb="18">
      <t>チンギン</t>
    </rPh>
    <rPh sb="18" eb="20">
      <t>カイゼン</t>
    </rPh>
    <rPh sb="20" eb="22">
      <t>ジッシ</t>
    </rPh>
    <rPh sb="22" eb="24">
      <t>ゲツガク</t>
    </rPh>
    <phoneticPr fontId="1"/>
  </si>
  <si>
    <t>１．処遇改善等加算Ⅱ</t>
    <rPh sb="2" eb="4">
      <t>ショグウ</t>
    </rPh>
    <rPh sb="4" eb="6">
      <t>カイゼン</t>
    </rPh>
    <rPh sb="6" eb="7">
      <t>トウ</t>
    </rPh>
    <rPh sb="7" eb="9">
      <t>カサン</t>
    </rPh>
    <phoneticPr fontId="1"/>
  </si>
  <si>
    <t>→</t>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</si>
  <si>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</si>
  <si>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</si>
  <si>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</si>
  <si>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</si>
  <si>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</si>
  <si>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</si>
  <si>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</si>
  <si>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</si>
  <si>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加算見込額（合計）（1,000円未満切り捨て）</t>
    <rPh sb="0" eb="2">
      <t>カサン</t>
    </rPh>
    <rPh sb="2" eb="4">
      <t>ミコミ</t>
    </rPh>
    <rPh sb="4" eb="5">
      <t>ガク</t>
    </rPh>
    <rPh sb="6" eb="8">
      <t>ゴウケイ</t>
    </rPh>
    <rPh sb="15" eb="16">
      <t>エン</t>
    </rPh>
    <rPh sb="16" eb="18">
      <t>ミマン</t>
    </rPh>
    <rPh sb="18" eb="19">
      <t>キ</t>
    </rPh>
    <rPh sb="20" eb="21">
      <t>ス</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</si>
  <si>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</si>
  <si>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</si>
  <si>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</si>
  <si>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</si>
  <si>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</si>
  <si>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</si>
  <si>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</si>
  <si>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認定
こども園</t>
    <rPh sb="0" eb="2">
      <t>ニンテイ</t>
    </rPh>
    <rPh sb="6" eb="7">
      <t>エン</t>
    </rPh>
    <phoneticPr fontId="11"/>
  </si>
  <si>
    <t>利用定員（１号）</t>
    <rPh sb="0" eb="2">
      <t>リヨウ</t>
    </rPh>
    <rPh sb="2" eb="4">
      <t>テイイン</t>
    </rPh>
    <rPh sb="6" eb="7">
      <t>ゴウ</t>
    </rPh>
    <phoneticPr fontId="4"/>
  </si>
  <si>
    <t>利用定員（２・３号）</t>
    <rPh sb="0" eb="2">
      <t>リヨウ</t>
    </rPh>
    <rPh sb="2" eb="4">
      <t>テイイン</t>
    </rPh>
    <rPh sb="8" eb="9">
      <t>ゴウ</t>
    </rPh>
    <phoneticPr fontId="4"/>
  </si>
  <si>
    <t>a.</t>
    <phoneticPr fontId="1"/>
  </si>
  <si>
    <t>　定員90人以下の場合「1.4」、91人以上の場合「2.2」</t>
    <rPh sb="1" eb="3">
      <t>テイイン</t>
    </rPh>
    <rPh sb="5" eb="6">
      <t>ニン</t>
    </rPh>
    <rPh sb="6" eb="8">
      <t>イカ</t>
    </rPh>
    <rPh sb="9" eb="11">
      <t>バアイ</t>
    </rPh>
    <rPh sb="19" eb="20">
      <t>ニン</t>
    </rPh>
    <rPh sb="20" eb="22">
      <t>イジョウ</t>
    </rPh>
    <rPh sb="23" eb="25">
      <t>バアイ</t>
    </rPh>
    <phoneticPr fontId="1"/>
  </si>
  <si>
    <t>＝</t>
    <phoneticPr fontId="1"/>
  </si>
  <si>
    <r>
      <t xml:space="preserve">３歳児※①
</t>
    </r>
    <r>
      <rPr>
        <sz val="10"/>
        <color theme="1"/>
        <rFont val="ＭＳ Ｐゴシック"/>
        <family val="3"/>
        <charset val="128"/>
        <scheme val="minor"/>
      </rPr>
      <t>（満３歳児を除く）</t>
    </r>
    <rPh sb="1" eb="3">
      <t>サイジ</t>
    </rPh>
    <rPh sb="7" eb="8">
      <t>マン</t>
    </rPh>
    <rPh sb="9" eb="11">
      <t>サイジ</t>
    </rPh>
    <rPh sb="12" eb="13">
      <t>ノゾ</t>
    </rPh>
    <phoneticPr fontId="1"/>
  </si>
  <si>
    <t>÷</t>
    <phoneticPr fontId="1"/>
  </si>
  <si>
    <t>満３歳児※②</t>
    <rPh sb="0" eb="1">
      <t>マン</t>
    </rPh>
    <rPh sb="2" eb="4">
      <t>サイジ</t>
    </rPh>
    <phoneticPr fontId="1"/>
  </si>
  <si>
    <t>合計（小数点第１位四捨五入）</t>
    <phoneticPr fontId="1"/>
  </si>
  <si>
    <t>→</t>
    <phoneticPr fontId="1"/>
  </si>
  <si>
    <t>b.</t>
    <phoneticPr fontId="1"/>
  </si>
  <si>
    <t>満３歳児配置改善加算</t>
    <rPh sb="0" eb="1">
      <t>マン</t>
    </rPh>
    <rPh sb="2" eb="4">
      <t>サイジ</t>
    </rPh>
    <rPh sb="4" eb="6">
      <t>ハイチ</t>
    </rPh>
    <rPh sb="6" eb="8">
      <t>カイゼン</t>
    </rPh>
    <rPh sb="8" eb="10">
      <t>カサン</t>
    </rPh>
    <phoneticPr fontId="1"/>
  </si>
  <si>
    <t>―</t>
    <phoneticPr fontId="1"/>
  </si>
  <si>
    <t>休けい保育士</t>
    <rPh sb="0" eb="1">
      <t>キュウ</t>
    </rPh>
    <rPh sb="3" eb="6">
      <t>ホイクシ</t>
    </rPh>
    <phoneticPr fontId="1"/>
  </si>
  <si>
    <t xml:space="preserve"> （＋1or0.8）</t>
    <phoneticPr fontId="1"/>
  </si>
  <si>
    <t>→</t>
    <phoneticPr fontId="1"/>
  </si>
  <si>
    <t xml:space="preserve"> （＋1～3）</t>
    <phoneticPr fontId="1"/>
  </si>
  <si>
    <t>標準時間認定の児童がいる場合</t>
    <rPh sb="0" eb="2">
      <t>ヒョウジュン</t>
    </rPh>
    <rPh sb="2" eb="4">
      <t>ジカン</t>
    </rPh>
    <rPh sb="4" eb="6">
      <t>ニンテイ</t>
    </rPh>
    <rPh sb="7" eb="9">
      <t>ジドウ</t>
    </rPh>
    <rPh sb="12" eb="14">
      <t>バアイ</t>
    </rPh>
    <phoneticPr fontId="1"/>
  </si>
  <si>
    <t xml:space="preserve"> （＋1.4）</t>
    <phoneticPr fontId="1"/>
  </si>
  <si>
    <t>f.</t>
  </si>
  <si>
    <t>学級編成調整加配加算</t>
    <rPh sb="0" eb="2">
      <t>ガッキュウ</t>
    </rPh>
    <rPh sb="2" eb="4">
      <t>ヘンセイ</t>
    </rPh>
    <rPh sb="4" eb="6">
      <t>チョウセイ</t>
    </rPh>
    <rPh sb="6" eb="8">
      <t>カハイ</t>
    </rPh>
    <rPh sb="8" eb="10">
      <t>カサン</t>
    </rPh>
    <phoneticPr fontId="1"/>
  </si>
  <si>
    <t>g.</t>
  </si>
  <si>
    <t>チーム保育加配加算</t>
    <rPh sb="3" eb="5">
      <t>ホイク</t>
    </rPh>
    <rPh sb="5" eb="7">
      <t>カハイ</t>
    </rPh>
    <rPh sb="7" eb="9">
      <t>カサン</t>
    </rPh>
    <phoneticPr fontId="1"/>
  </si>
  <si>
    <t>h.</t>
  </si>
  <si>
    <t>通園送迎加算</t>
    <rPh sb="0" eb="2">
      <t>ツウエン</t>
    </rPh>
    <rPh sb="2" eb="4">
      <t>ソウゲイ</t>
    </rPh>
    <rPh sb="4" eb="6">
      <t>カサン</t>
    </rPh>
    <phoneticPr fontId="1"/>
  </si>
  <si>
    <t xml:space="preserve"> （＋0.8or1.5）</t>
    <phoneticPr fontId="1"/>
  </si>
  <si>
    <t>i.</t>
  </si>
  <si>
    <t>給食実施加算</t>
    <rPh sb="0" eb="2">
      <t>キュウショク</t>
    </rPh>
    <rPh sb="2" eb="4">
      <t>ジッシ</t>
    </rPh>
    <rPh sb="4" eb="6">
      <t>カサン</t>
    </rPh>
    <phoneticPr fontId="1"/>
  </si>
  <si>
    <t xml:space="preserve"> （＋1or2）</t>
    <phoneticPr fontId="1"/>
  </si>
  <si>
    <t>j.</t>
  </si>
  <si>
    <t xml:space="preserve"> （＋0.5）</t>
    <phoneticPr fontId="1"/>
  </si>
  <si>
    <t>k.</t>
  </si>
  <si>
    <t>事務職員配置加算</t>
    <rPh sb="0" eb="2">
      <t>ジム</t>
    </rPh>
    <rPh sb="2" eb="4">
      <t>ショクイン</t>
    </rPh>
    <rPh sb="4" eb="6">
      <t>ハイチ</t>
    </rPh>
    <rPh sb="6" eb="8">
      <t>カサン</t>
    </rPh>
    <phoneticPr fontId="1"/>
  </si>
  <si>
    <t xml:space="preserve"> （＋0.8）</t>
    <phoneticPr fontId="1"/>
  </si>
  <si>
    <t>l.</t>
  </si>
  <si>
    <t>指導充実加配加算</t>
    <rPh sb="0" eb="2">
      <t>シドウ</t>
    </rPh>
    <rPh sb="2" eb="4">
      <t>ジュウジツ</t>
    </rPh>
    <rPh sb="4" eb="6">
      <t>カハイ</t>
    </rPh>
    <rPh sb="6" eb="8">
      <t>カサン</t>
    </rPh>
    <phoneticPr fontId="1"/>
  </si>
  <si>
    <t>m.</t>
  </si>
  <si>
    <t>事務負担対応加配加算</t>
    <rPh sb="0" eb="2">
      <t>ジム</t>
    </rPh>
    <rPh sb="2" eb="4">
      <t>フタン</t>
    </rPh>
    <rPh sb="4" eb="6">
      <t>タイオウ</t>
    </rPh>
    <rPh sb="6" eb="8">
      <t>カハイ</t>
    </rPh>
    <rPh sb="8" eb="10">
      <t>カサン</t>
    </rPh>
    <phoneticPr fontId="1"/>
  </si>
  <si>
    <t>n.</t>
  </si>
  <si>
    <t>副園長・教頭配置加算</t>
    <rPh sb="0" eb="3">
      <t>フクエンチョウ</t>
    </rPh>
    <rPh sb="4" eb="6">
      <t>キョウトウ</t>
    </rPh>
    <rPh sb="6" eb="8">
      <t>ハイチ</t>
    </rPh>
    <rPh sb="8" eb="10">
      <t>カサン</t>
    </rPh>
    <phoneticPr fontId="1"/>
  </si>
  <si>
    <t xml:space="preserve"> （－１）</t>
    <phoneticPr fontId="1"/>
  </si>
  <si>
    <t>→</t>
    <phoneticPr fontId="1"/>
  </si>
  <si>
    <t>o.</t>
  </si>
  <si>
    <t>主幹教諭等の専任化により子育て支援の取り組みを実施していない場合
※配置していない人数を入力してください</t>
    <rPh sb="0" eb="2">
      <t>シュカン</t>
    </rPh>
    <rPh sb="2" eb="4">
      <t>キョウユ</t>
    </rPh>
    <rPh sb="4" eb="5">
      <t>ナド</t>
    </rPh>
    <rPh sb="6" eb="8">
      <t>センニン</t>
    </rPh>
    <rPh sb="8" eb="9">
      <t>カ</t>
    </rPh>
    <rPh sb="12" eb="14">
      <t>コソダ</t>
    </rPh>
    <rPh sb="15" eb="17">
      <t>シエン</t>
    </rPh>
    <rPh sb="18" eb="19">
      <t>ト</t>
    </rPh>
    <rPh sb="20" eb="21">
      <t>ク</t>
    </rPh>
    <rPh sb="23" eb="25">
      <t>ジッシ</t>
    </rPh>
    <rPh sb="30" eb="32">
      <t>バアイ</t>
    </rPh>
    <rPh sb="34" eb="36">
      <t>ハイチ</t>
    </rPh>
    <rPh sb="41" eb="43">
      <t>ニンズウ</t>
    </rPh>
    <rPh sb="44" eb="46">
      <t>ニュウリョク</t>
    </rPh>
    <phoneticPr fontId="1"/>
  </si>
  <si>
    <t>p.</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</si>
  <si>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rPh sb="15" eb="17">
      <t>シタマワ</t>
    </rPh>
    <rPh sb="18" eb="20">
      <t>ニンズウ</t>
    </rPh>
    <rPh sb="21" eb="23">
      <t>ニュウリョク</t>
    </rPh>
    <phoneticPr fontId="1"/>
  </si>
  <si>
    <t xml:space="preserve"> （－下回る人数）</t>
    <rPh sb="3" eb="5">
      <t>シタマワ</t>
    </rPh>
    <rPh sb="6" eb="8">
      <t>ニンズウ</t>
    </rPh>
    <phoneticPr fontId="1"/>
  </si>
  <si>
    <t>「人数Ａ」及び「人数Ｂ」の算定の基礎となる職員数
　　（ａ～qの合計合計：小数点第１位四捨五入）</t>
    <rPh sb="1" eb="3">
      <t>ニンズウ</t>
    </rPh>
    <rPh sb="5" eb="6">
      <t>オヨ</t>
    </rPh>
    <rPh sb="8" eb="10">
      <t>ニンズウ</t>
    </rPh>
    <rPh sb="13" eb="15">
      <t>サンテイ</t>
    </rPh>
    <rPh sb="16" eb="18">
      <t>キソ</t>
    </rPh>
    <rPh sb="21" eb="24">
      <t>ショクインスウ</t>
    </rPh>
    <rPh sb="32" eb="34">
      <t>ゴウケイ</t>
    </rPh>
    <rPh sb="34" eb="36">
      <t>ゴウケイ</t>
    </rPh>
    <rPh sb="37" eb="40">
      <t>ショウスウテン</t>
    </rPh>
    <rPh sb="40" eb="41">
      <t>ダイ</t>
    </rPh>
    <rPh sb="42" eb="43">
      <t>イ</t>
    </rPh>
    <rPh sb="43" eb="47">
      <t>シシャゴニュウ</t>
    </rPh>
    <phoneticPr fontId="1"/>
  </si>
  <si>
    <t>１号認定</t>
    <rPh sb="1" eb="2">
      <t>ゴウ</t>
    </rPh>
    <rPh sb="2" eb="4">
      <t>ニンテイ</t>
    </rPh>
    <phoneticPr fontId="1"/>
  </si>
  <si>
    <t>２・３号認定</t>
    <rPh sb="3" eb="4">
      <t>ゴウ</t>
    </rPh>
    <rPh sb="4" eb="6">
      <t>ニンテイ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</si>
  <si>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</si>
  <si>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</si>
  <si>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r>
      <rPr>
        <sz val="11"/>
        <color theme="1"/>
        <rFont val="HGPｺﾞｼｯｸM"/>
        <family val="3"/>
        <charset val="128"/>
      </rPr>
      <t>副主任保育士等の加算見込額（1,000円未満切り捨て）</t>
    </r>
    <r>
      <rPr>
        <sz val="12"/>
        <color theme="1"/>
        <rFont val="HGPｺﾞｼｯｸM"/>
        <family val="3"/>
        <charset val="128"/>
      </rPr>
      <t xml:space="preserve">
（49,780円×「人数Ａ」×賃金改善実施月数×１／２）</t>
    </r>
    <phoneticPr fontId="1"/>
  </si>
  <si>
    <r>
      <rPr>
        <sz val="11"/>
        <color theme="1"/>
        <rFont val="HGPｺﾞｼｯｸM"/>
        <family val="3"/>
        <charset val="128"/>
      </rPr>
      <t>副主任保育士等の加算見込額（1,000円未満切り捨て）</t>
    </r>
    <r>
      <rPr>
        <sz val="12"/>
        <color theme="1"/>
        <rFont val="HGPｺﾞｼｯｸM"/>
        <family val="3"/>
        <charset val="128"/>
      </rPr>
      <t xml:space="preserve">
（49,780円×「人数Ａ」×賃金改善実施月数×１／２）</t>
    </r>
    <phoneticPr fontId="1"/>
  </si>
  <si>
    <r>
      <rPr>
        <sz val="10"/>
        <color theme="1"/>
        <rFont val="HGPｺﾞｼｯｸM"/>
        <family val="3"/>
        <charset val="128"/>
      </rPr>
      <t>職務分野別リーダー等の加算見込額（1,000円未満切り捨て）</t>
    </r>
    <r>
      <rPr>
        <sz val="12"/>
        <color theme="1"/>
        <rFont val="HGPｺﾞｼｯｸM"/>
        <family val="3"/>
        <charset val="128"/>
      </rPr>
      <t xml:space="preserve">
（6,220円×「人数Ｂ」×賃金改善実施月数×１／２）</t>
    </r>
    <phoneticPr fontId="1"/>
  </si>
  <si>
    <t>講師配置加算</t>
    <rPh sb="0" eb="2">
      <t>コウシ</t>
    </rPh>
    <rPh sb="2" eb="4">
      <t>ハイチ</t>
    </rPh>
    <rPh sb="4" eb="6">
      <t>カサン</t>
    </rPh>
    <phoneticPr fontId="1"/>
  </si>
  <si>
    <t>e.</t>
    <phoneticPr fontId="1"/>
  </si>
  <si>
    <t>c.</t>
    <phoneticPr fontId="1"/>
  </si>
  <si>
    <t>d.</t>
    <phoneticPr fontId="1"/>
  </si>
  <si>
    <t>講師配置加算</t>
    <rPh sb="0" eb="2">
      <t>コウシ</t>
    </rPh>
    <rPh sb="2" eb="4">
      <t>ハイチ</t>
    </rPh>
    <rPh sb="4" eb="6">
      <t>カサン</t>
    </rPh>
    <phoneticPr fontId="1"/>
  </si>
  <si>
    <t>※①３歳児配置改善加算を受ける場合は「１５」、受けない場合は「20」で除する。
※②満３歳児配置改善加算を受ける場合は「６」、３歳児配置改善加算のみを受ける場合は　　　　　　　　　　　　「１５」、どちらも受けない場合は「20」で除する。　　　</t>
    <phoneticPr fontId="1"/>
  </si>
  <si>
    <t xml:space="preserve"> （＋1）</t>
    <phoneticPr fontId="1"/>
  </si>
  <si>
    <t xml:space="preserve"> （＋加配人数）</t>
    <rPh sb="3" eb="5">
      <t>カハイ</t>
    </rPh>
    <rPh sb="5" eb="7">
      <t>ニンズウ</t>
    </rPh>
    <phoneticPr fontId="1"/>
  </si>
  <si>
    <t xml:space="preserve"> （－配置していない人数）</t>
    <rPh sb="3" eb="5">
      <t>ハイチ</t>
    </rPh>
    <rPh sb="10" eb="12">
      <t>ニンズウ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</si>
  <si>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</si>
  <si>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</si>
  <si>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加算認定申請書 （処遇改善等加算Ⅱ及び職員処遇改善費）（2019年度）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32" eb="34">
      <t>ネンド</t>
    </rPh>
    <phoneticPr fontId="1"/>
  </si>
  <si>
    <t>各種加算の
適用状況</t>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</si>
  <si>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</si>
  <si>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2019年度 処遇改善等加算Ⅱ及び職員処遇改善費の
加算見込額積算表</t>
    <rPh sb="4" eb="6">
      <t>ネンド</t>
    </rPh>
    <rPh sb="7" eb="9">
      <t>ショグウ</t>
    </rPh>
    <rPh sb="9" eb="11">
      <t>カイゼン</t>
    </rPh>
    <rPh sb="11" eb="12">
      <t>トウ</t>
    </rPh>
    <rPh sb="12" eb="14">
      <t>カサン</t>
    </rPh>
    <rPh sb="15" eb="16">
      <t>オヨ</t>
    </rPh>
    <rPh sb="17" eb="19">
      <t>ショクイン</t>
    </rPh>
    <rPh sb="19" eb="21">
      <t>ショグウ</t>
    </rPh>
    <rPh sb="21" eb="23">
      <t>カイゼン</t>
    </rPh>
    <rPh sb="23" eb="24">
      <t>ヒ</t>
    </rPh>
    <rPh sb="26" eb="28">
      <t>カサン</t>
    </rPh>
    <rPh sb="28" eb="30">
      <t>ミコ</t>
    </rPh>
    <rPh sb="30" eb="31">
      <t>ガク</t>
    </rPh>
    <rPh sb="31" eb="33">
      <t>セキサン</t>
    </rPh>
    <rPh sb="33" eb="34">
      <t>ヒョウ</t>
    </rPh>
    <phoneticPr fontId="4"/>
  </si>
  <si>
    <t>認定こども園</t>
    <rPh sb="0" eb="2">
      <t>ニンテイ</t>
    </rPh>
    <rPh sb="5" eb="6">
      <t>エン</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</si>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</sst>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円&quot;"/>
    <numFmt numFmtId="177" formatCode="####&quot;人&quot;"/>
    <numFmt numFmtId="178" formatCode="0_ "/>
    <numFmt numFmtId="179" formatCode="0_);[Red]\(0\)"/>
    <numFmt numFmtId="180" formatCode="####&quot;年&quot;"/>
    <numFmt numFmtId="181" formatCode="0&quot;人&quot;"/>
    <numFmt numFmtId="182" formatCode="0.0_ "/>
    <numFmt numFmtId="183" formatCode="#,##0_ "/>
    <numFmt numFmtId="184" formatCode="0.0_);[Red]\(0.0\)"/>
    <numFmt numFmtId="185" formatCode="[$-F800]dddd\,\ mmmm\ dd\,\ yyyy"/>
  </numFmts>
  <fonts count="3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14"/>
      <name val="ＭＳ Ｐ明朝"/>
      <family val="1"/>
      <charset val="128"/>
    </font>
    <font>
      <sz val="20"/>
      <name val="ＭＳ Ｐ明朝"/>
      <family val="1"/>
      <charset val="128"/>
    </font>
    <font>
      <sz val="18"/>
      <name val="ＭＳ Ｐ明朝"/>
      <family val="1"/>
      <charset val="128"/>
    </font>
    <font>
      <sz val="11"/>
      <color theme="1"/>
      <name val="ＭＳ Ｐゴシック"/>
      <family val="2"/>
      <charset val="128"/>
      <scheme val="minor"/>
    </font>
    <font>
      <sz val="12"/>
      <name val="HGPｺﾞｼｯｸM"/>
      <family val="3"/>
      <charset val="128"/>
    </font>
    <font>
      <sz val="11"/>
      <name val="HGPｺﾞｼｯｸM"/>
      <family val="3"/>
      <charset val="128"/>
    </font>
    <font>
      <b/>
      <sz val="18"/>
      <name val="HGｺﾞｼｯｸM"/>
      <family val="3"/>
      <charset val="128"/>
    </font>
    <font>
      <sz val="12"/>
      <color theme="1"/>
      <name val="HGP創英角ﾎﾟｯﾌﾟ体"/>
      <family val="3"/>
      <charset val="128"/>
    </font>
    <font>
      <sz val="12"/>
      <name val="HGS創英角ｺﾞｼｯｸUB"/>
      <family val="3"/>
      <charset val="128"/>
    </font>
    <font>
      <sz val="14"/>
      <color theme="1"/>
      <name val="HGP創英角ｺﾞｼｯｸUB"/>
      <family val="3"/>
      <charset val="128"/>
    </font>
    <font>
      <sz val="20"/>
      <color theme="1"/>
      <name val="ＭＳ Ｐゴシック"/>
      <family val="2"/>
      <charset val="128"/>
      <scheme val="minor"/>
    </font>
    <font>
      <sz val="11"/>
      <color theme="1"/>
      <name val="HGP創英角ｺﾞｼｯｸUB"/>
      <family val="3"/>
      <charset val="128"/>
    </font>
    <font>
      <sz val="12"/>
      <color theme="1"/>
      <name val="HGPｺﾞｼｯｸM"/>
      <family val="3"/>
      <charset val="128"/>
    </font>
    <font>
      <sz val="12"/>
      <color theme="1"/>
      <name val="ＭＳ Ｐゴシック"/>
      <family val="2"/>
      <charset val="128"/>
      <scheme val="minor"/>
    </font>
    <font>
      <sz val="14"/>
      <color theme="1"/>
      <name val="ＭＳ Ｐゴシック"/>
      <family val="3"/>
      <charset val="128"/>
      <scheme val="minor"/>
    </font>
    <font>
      <sz val="12"/>
      <color theme="1"/>
      <name val="HGP創英角ｺﾞｼｯｸUB"/>
      <family val="3"/>
      <charset val="128"/>
    </font>
    <font>
      <sz val="16"/>
      <color theme="1"/>
      <name val="HGP創英角ｺﾞｼｯｸUB"/>
      <family val="3"/>
      <charset val="128"/>
    </font>
    <font>
      <b/>
      <sz val="14"/>
      <color theme="1"/>
      <name val="ＭＳ Ｐゴシック"/>
      <family val="3"/>
      <charset val="128"/>
      <scheme val="minor"/>
    </font>
    <font>
      <sz val="13"/>
      <color theme="1"/>
      <name val="HGPｺﾞｼｯｸM"/>
      <family val="3"/>
      <charset val="128"/>
    </font>
    <font>
      <b/>
      <sz val="24"/>
      <name val="HGPｺﾞｼｯｸM"/>
      <family val="3"/>
      <charset val="128"/>
    </font>
    <font>
      <sz val="10"/>
      <color theme="1"/>
      <name val="ＭＳ Ｐゴシック"/>
      <family val="3"/>
      <charset val="128"/>
      <scheme val="minor"/>
    </font>
    <font>
      <sz val="10"/>
      <color theme="1"/>
      <name val="ＭＳ Ｐゴシック"/>
      <family val="2"/>
      <charset val="128"/>
      <scheme val="minor"/>
    </font>
    <font>
      <sz val="11"/>
      <color theme="1"/>
      <name val="HGPｺﾞｼｯｸM"/>
      <family val="3"/>
      <charset val="128"/>
    </font>
    <font>
      <sz val="10"/>
      <color theme="1"/>
      <name val="HGPｺﾞｼｯｸM"/>
      <family val="3"/>
      <charset val="128"/>
    </font>
    <font>
      <sz val="11"/>
      <name val="HGS創英角ｺﾞｼｯｸUB"/>
      <family val="3"/>
      <charset val="128"/>
    </font>
    <font>
      <sz val="1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s>
  <borders count="10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style="medium">
        <color indexed="64"/>
      </right>
      <top/>
      <bottom style="medium">
        <color indexed="64"/>
      </bottom>
      <diagonal/>
    </border>
    <border>
      <left style="medium">
        <color indexed="64"/>
      </left>
      <right/>
      <top style="thin">
        <color auto="1"/>
      </top>
      <bottom style="hair">
        <color auto="1"/>
      </bottom>
      <diagonal/>
    </border>
    <border>
      <left/>
      <right style="medium">
        <color indexed="64"/>
      </right>
      <top style="thin">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auto="1"/>
      </bottom>
      <diagonal/>
    </border>
    <border>
      <left style="medium">
        <color indexed="64"/>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style="hair">
        <color indexed="64"/>
      </top>
      <bottom/>
      <diagonal/>
    </border>
    <border>
      <left style="medium">
        <color indexed="64"/>
      </left>
      <right/>
      <top style="hair">
        <color auto="1"/>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dotted">
        <color theme="1"/>
      </top>
      <bottom style="dotted">
        <color indexed="64"/>
      </bottom>
      <diagonal/>
    </border>
    <border>
      <left/>
      <right/>
      <top style="dotted">
        <color theme="1"/>
      </top>
      <bottom style="dotted">
        <color indexed="64"/>
      </bottom>
      <diagonal/>
    </border>
    <border>
      <left/>
      <right style="thin">
        <color theme="0" tint="-0.34998626667073579"/>
      </right>
      <top style="dotted">
        <color indexed="64"/>
      </top>
      <bottom style="dotted">
        <color indexed="64"/>
      </bottom>
      <diagonal/>
    </border>
    <border>
      <left style="thin">
        <color indexed="64"/>
      </left>
      <right/>
      <top style="dotted">
        <color indexed="64"/>
      </top>
      <bottom style="dotted">
        <color theme="1"/>
      </bottom>
      <diagonal/>
    </border>
    <border>
      <left/>
      <right/>
      <top style="dotted">
        <color indexed="64"/>
      </top>
      <bottom style="dotted">
        <color theme="1"/>
      </bottom>
      <diagonal/>
    </border>
    <border>
      <left/>
      <right style="thin">
        <color indexed="64"/>
      </right>
      <top style="dotted">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s>
  <cellStyleXfs count="27">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38" fontId="15" fillId="0" borderId="0" applyFont="0" applyFill="0" applyBorder="0" applyAlignment="0" applyProtection="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39">
    <xf numFmtId="0" fontId="0" fillId="0" borderId="0" xfId="0">
      <alignment vertical="center"/>
    </xf>
    <xf numFmtId="0" fontId="9" fillId="2" borderId="0" xfId="0" applyFont="1" applyFill="1">
      <alignment vertical="center"/>
    </xf>
    <xf numFmtId="0" fontId="13" fillId="2" borderId="0" xfId="0" applyFont="1" applyFill="1" applyAlignment="1">
      <alignment horizontal="center" vertical="center"/>
    </xf>
    <xf numFmtId="0" fontId="9" fillId="2" borderId="0" xfId="0" applyFont="1" applyFill="1" applyBorder="1">
      <alignment vertical="center"/>
    </xf>
    <xf numFmtId="0" fontId="9" fillId="2" borderId="2" xfId="0" applyFont="1" applyFill="1" applyBorder="1">
      <alignment vertical="center"/>
    </xf>
    <xf numFmtId="0" fontId="9" fillId="2" borderId="8" xfId="0" applyFont="1" applyFill="1" applyBorder="1">
      <alignment vertical="center"/>
    </xf>
    <xf numFmtId="0" fontId="9" fillId="2" borderId="17" xfId="0" applyFont="1" applyFill="1" applyBorder="1">
      <alignment vertical="center"/>
    </xf>
    <xf numFmtId="0" fontId="9" fillId="2" borderId="11"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2" borderId="17" xfId="0" applyFont="1" applyFill="1" applyBorder="1" applyAlignment="1">
      <alignment vertical="center"/>
    </xf>
    <xf numFmtId="0" fontId="9" fillId="2" borderId="33" xfId="0" applyFont="1" applyFill="1" applyBorder="1">
      <alignment vertical="center"/>
    </xf>
    <xf numFmtId="0" fontId="9" fillId="2" borderId="34" xfId="0" applyFont="1" applyFill="1" applyBorder="1">
      <alignment vertical="center"/>
    </xf>
    <xf numFmtId="0" fontId="9" fillId="2" borderId="52" xfId="0" applyFont="1" applyFill="1" applyBorder="1">
      <alignment vertical="center"/>
    </xf>
    <xf numFmtId="0" fontId="9" fillId="2" borderId="53" xfId="0" applyFont="1" applyFill="1" applyBorder="1">
      <alignment vertical="center"/>
    </xf>
    <xf numFmtId="0" fontId="9" fillId="2" borderId="63" xfId="0" applyFont="1" applyFill="1" applyBorder="1">
      <alignment vertical="center"/>
    </xf>
    <xf numFmtId="0" fontId="9" fillId="2" borderId="57" xfId="0" applyFont="1" applyFill="1" applyBorder="1">
      <alignment vertical="center"/>
    </xf>
    <xf numFmtId="0" fontId="9" fillId="2" borderId="34" xfId="0" applyFont="1" applyFill="1" applyBorder="1" applyAlignment="1">
      <alignment horizontal="left" vertical="center"/>
    </xf>
    <xf numFmtId="0" fontId="9" fillId="2" borderId="34" xfId="0" applyFont="1" applyFill="1" applyBorder="1" applyAlignment="1">
      <alignment horizontal="center" vertical="center" textRotation="255" shrinkToFit="1"/>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textRotation="255" shrinkToFit="1"/>
    </xf>
    <xf numFmtId="0" fontId="9" fillId="2" borderId="4" xfId="0" applyFont="1" applyFill="1" applyBorder="1" applyAlignment="1">
      <alignment horizontal="center"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33" xfId="0" applyFont="1" applyFill="1" applyBorder="1" applyAlignment="1">
      <alignment horizontal="left" vertical="center"/>
    </xf>
    <xf numFmtId="0" fontId="9" fillId="2" borderId="55" xfId="0" applyFont="1" applyFill="1" applyBorder="1" applyAlignment="1">
      <alignment horizontal="center" vertical="center" textRotation="255" shrinkToFit="1"/>
    </xf>
    <xf numFmtId="0" fontId="9" fillId="2" borderId="55" xfId="0" applyFont="1" applyFill="1" applyBorder="1">
      <alignment vertical="center"/>
    </xf>
    <xf numFmtId="0" fontId="9" fillId="2" borderId="55" xfId="0" applyFont="1" applyFill="1" applyBorder="1" applyAlignment="1">
      <alignment horizontal="right" vertical="center" wrapText="1"/>
    </xf>
    <xf numFmtId="0" fontId="9" fillId="2" borderId="55" xfId="0" applyFont="1" applyFill="1" applyBorder="1" applyAlignment="1">
      <alignment horizontal="right" vertical="center"/>
    </xf>
    <xf numFmtId="0" fontId="9" fillId="2" borderId="66" xfId="0" applyFont="1" applyFill="1" applyBorder="1" applyAlignment="1">
      <alignment horizontal="right" vertical="center"/>
    </xf>
    <xf numFmtId="0" fontId="9" fillId="2" borderId="63" xfId="0" applyFont="1" applyFill="1" applyBorder="1" applyAlignment="1">
      <alignment horizontal="left" vertical="center"/>
    </xf>
    <xf numFmtId="0" fontId="9" fillId="2" borderId="57" xfId="0" applyFont="1" applyFill="1" applyBorder="1" applyAlignment="1">
      <alignment horizontal="center" vertical="center" textRotation="255" shrinkToFit="1"/>
    </xf>
    <xf numFmtId="0" fontId="9" fillId="2" borderId="57" xfId="0" applyFont="1" applyFill="1" applyBorder="1" applyAlignment="1">
      <alignment horizontal="right" vertical="center" wrapText="1"/>
    </xf>
    <xf numFmtId="0" fontId="9" fillId="2" borderId="57" xfId="0" applyFont="1" applyFill="1" applyBorder="1" applyAlignment="1">
      <alignment horizontal="right" vertical="center"/>
    </xf>
    <xf numFmtId="0" fontId="9" fillId="2" borderId="65" xfId="0" applyFont="1" applyFill="1" applyBorder="1" applyAlignment="1">
      <alignment horizontal="right" vertical="center"/>
    </xf>
    <xf numFmtId="0" fontId="9" fillId="2" borderId="0" xfId="0" applyFont="1" applyFill="1" applyAlignment="1">
      <alignment horizontal="center" vertical="center" textRotation="255" shrinkToFit="1"/>
    </xf>
    <xf numFmtId="0" fontId="9" fillId="2" borderId="5" xfId="0" applyFont="1" applyFill="1" applyBorder="1" applyAlignment="1">
      <alignment vertical="center"/>
    </xf>
    <xf numFmtId="0" fontId="9" fillId="2" borderId="5" xfId="0" applyFont="1" applyFill="1" applyBorder="1">
      <alignment vertical="center"/>
    </xf>
    <xf numFmtId="0" fontId="9" fillId="2" borderId="5" xfId="0" applyFont="1" applyFill="1" applyBorder="1" applyAlignment="1">
      <alignment horizontal="center" vertical="center" textRotation="255" shrinkToFit="1"/>
    </xf>
    <xf numFmtId="0" fontId="9" fillId="2" borderId="5" xfId="0" applyFont="1" applyFill="1" applyBorder="1" applyAlignment="1">
      <alignment vertical="center" wrapText="1"/>
    </xf>
    <xf numFmtId="0" fontId="9" fillId="2" borderId="10" xfId="0" applyFont="1" applyFill="1" applyBorder="1" applyAlignment="1">
      <alignment vertical="center"/>
    </xf>
    <xf numFmtId="0" fontId="9" fillId="2" borderId="0"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wrapText="1"/>
    </xf>
    <xf numFmtId="0" fontId="0" fillId="0" borderId="37" xfId="0" applyBorder="1">
      <alignment vertical="center"/>
    </xf>
    <xf numFmtId="0" fontId="0" fillId="6" borderId="0" xfId="0" applyFill="1">
      <alignment vertical="center"/>
    </xf>
    <xf numFmtId="0" fontId="18" fillId="0" borderId="0" xfId="21" applyFont="1" applyAlignment="1" applyProtection="1">
      <alignment horizontal="center" vertical="center" wrapText="1"/>
    </xf>
    <xf numFmtId="0" fontId="20" fillId="0" borderId="0" xfId="21" applyFont="1" applyBorder="1" applyAlignment="1" applyProtection="1">
      <alignment horizontal="left" vertical="center"/>
    </xf>
    <xf numFmtId="0" fontId="18" fillId="0" borderId="0" xfId="21" applyFont="1" applyBorder="1" applyAlignment="1" applyProtection="1">
      <alignment horizontal="center" vertical="center"/>
    </xf>
    <xf numFmtId="0" fontId="18" fillId="0" borderId="0" xfId="21" applyFont="1" applyAlignment="1" applyProtection="1">
      <alignment horizontal="center" vertical="center"/>
    </xf>
    <xf numFmtId="0" fontId="0" fillId="0" borderId="0" xfId="0" applyAlignment="1">
      <alignment vertical="center"/>
    </xf>
    <xf numFmtId="0" fontId="22" fillId="0" borderId="0" xfId="0" applyFont="1" applyAlignment="1">
      <alignment horizontal="center" vertical="center"/>
    </xf>
    <xf numFmtId="0" fontId="21" fillId="3" borderId="76"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25" fillId="0" borderId="30" xfId="0" applyFont="1" applyBorder="1" applyAlignment="1">
      <alignment vertical="center"/>
    </xf>
    <xf numFmtId="0" fontId="16" fillId="0" borderId="0" xfId="21" applyFont="1" applyFill="1" applyBorder="1" applyAlignment="1" applyProtection="1">
      <alignment horizontal="center" vertical="center"/>
    </xf>
    <xf numFmtId="0" fontId="25" fillId="0" borderId="79" xfId="0" applyFont="1" applyBorder="1" applyAlignment="1">
      <alignment vertical="center"/>
    </xf>
    <xf numFmtId="0" fontId="25" fillId="0" borderId="0" xfId="0" applyFont="1" applyBorder="1" applyAlignment="1">
      <alignment vertical="center"/>
    </xf>
    <xf numFmtId="0" fontId="0" fillId="0" borderId="0" xfId="0" applyBorder="1" applyAlignment="1">
      <alignment horizontal="center" vertical="center"/>
    </xf>
    <xf numFmtId="0" fontId="27" fillId="2" borderId="0" xfId="0" applyFont="1" applyFill="1" applyBorder="1" applyAlignment="1">
      <alignment horizontal="right" vertical="center"/>
    </xf>
    <xf numFmtId="0" fontId="22" fillId="0" borderId="43" xfId="0" applyFont="1" applyBorder="1" applyAlignment="1">
      <alignment horizontal="center" vertical="center"/>
    </xf>
    <xf numFmtId="0" fontId="0" fillId="0" borderId="0" xfId="0" applyBorder="1">
      <alignment vertical="center"/>
    </xf>
    <xf numFmtId="0" fontId="0" fillId="0" borderId="79" xfId="0" applyBorder="1" applyAlignment="1">
      <alignment horizontal="center" vertical="center"/>
    </xf>
    <xf numFmtId="182" fontId="27" fillId="3" borderId="78" xfId="0" applyNumberFormat="1" applyFont="1" applyFill="1" applyBorder="1" applyAlignment="1">
      <alignment vertical="center"/>
    </xf>
    <xf numFmtId="0" fontId="0" fillId="0" borderId="3" xfId="0" applyBorder="1" applyAlignment="1">
      <alignment horizontal="center" vertical="center"/>
    </xf>
    <xf numFmtId="0" fontId="23" fillId="3" borderId="85" xfId="0" applyFont="1" applyFill="1" applyBorder="1">
      <alignment vertical="center"/>
    </xf>
    <xf numFmtId="0" fontId="23" fillId="3" borderId="50" xfId="0" applyFont="1" applyFill="1" applyBorder="1">
      <alignment vertical="center"/>
    </xf>
    <xf numFmtId="0" fontId="23" fillId="3" borderId="47" xfId="0" applyFont="1" applyFill="1" applyBorder="1">
      <alignment vertical="center"/>
    </xf>
    <xf numFmtId="0" fontId="29" fillId="0" borderId="0" xfId="0" applyFont="1">
      <alignment vertical="center"/>
    </xf>
    <xf numFmtId="0" fontId="0" fillId="3" borderId="5" xfId="0" applyFill="1" applyBorder="1">
      <alignment vertical="center"/>
    </xf>
    <xf numFmtId="0" fontId="23" fillId="3" borderId="10" xfId="0" applyFont="1" applyFill="1" applyBorder="1">
      <alignment vertical="center"/>
    </xf>
    <xf numFmtId="0" fontId="23" fillId="3" borderId="58" xfId="0" applyFont="1" applyFill="1" applyBorder="1">
      <alignment vertical="center"/>
    </xf>
    <xf numFmtId="0" fontId="30" fillId="0" borderId="0" xfId="0" applyFont="1">
      <alignment vertical="center"/>
    </xf>
    <xf numFmtId="0" fontId="16" fillId="0" borderId="17" xfId="21" applyFont="1" applyFill="1" applyBorder="1" applyAlignment="1" applyProtection="1">
      <alignment vertical="center"/>
    </xf>
    <xf numFmtId="0" fontId="16" fillId="0" borderId="0" xfId="21" applyFont="1" applyFill="1" applyBorder="1" applyAlignment="1" applyProtection="1">
      <alignment vertical="center"/>
    </xf>
    <xf numFmtId="181" fontId="21" fillId="0" borderId="0" xfId="0" applyNumberFormat="1" applyFont="1" applyFill="1" applyBorder="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182" fontId="27" fillId="0" borderId="0" xfId="0" applyNumberFormat="1" applyFont="1" applyFill="1" applyBorder="1" applyAlignment="1">
      <alignment vertical="center"/>
    </xf>
    <xf numFmtId="0" fontId="0" fillId="0" borderId="0" xfId="0" applyFill="1">
      <alignment vertical="center"/>
    </xf>
    <xf numFmtId="0" fontId="0" fillId="0" borderId="0" xfId="0" applyFill="1" applyAlignment="1">
      <alignment vertical="center"/>
    </xf>
    <xf numFmtId="0" fontId="16" fillId="0" borderId="0" xfId="21" applyFont="1" applyFill="1" applyBorder="1" applyAlignment="1" applyProtection="1">
      <alignment horizontal="center" vertical="center" shrinkToFit="1"/>
    </xf>
    <xf numFmtId="181" fontId="21" fillId="0" borderId="0" xfId="0" applyNumberFormat="1" applyFont="1" applyFill="1" applyBorder="1" applyAlignment="1">
      <alignment horizontal="center" vertical="center"/>
    </xf>
    <xf numFmtId="0" fontId="22" fillId="0" borderId="0" xfId="0" applyFont="1" applyFill="1" applyAlignment="1">
      <alignment horizontal="center" vertical="center"/>
    </xf>
    <xf numFmtId="182" fontId="21" fillId="0" borderId="0" xfId="0" applyNumberFormat="1" applyFont="1" applyFill="1" applyBorder="1" applyAlignment="1">
      <alignment horizontal="center" vertical="center"/>
    </xf>
    <xf numFmtId="181" fontId="23" fillId="3" borderId="8" xfId="0" applyNumberFormat="1" applyFont="1" applyFill="1" applyBorder="1" applyAlignment="1">
      <alignment vertical="center"/>
    </xf>
    <xf numFmtId="181" fontId="23" fillId="3" borderId="31" xfId="0" applyNumberFormat="1" applyFont="1" applyFill="1" applyBorder="1" applyAlignment="1">
      <alignment vertical="center"/>
    </xf>
    <xf numFmtId="0" fontId="0" fillId="0" borderId="89" xfId="0" applyBorder="1" applyAlignment="1">
      <alignment horizontal="center" vertical="center"/>
    </xf>
    <xf numFmtId="0" fontId="0" fillId="0" borderId="93" xfId="0" applyFill="1"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98" xfId="0" applyBorder="1" applyAlignment="1">
      <alignment horizontal="center" vertical="center"/>
    </xf>
    <xf numFmtId="0" fontId="23" fillId="5" borderId="8" xfId="0" applyFont="1" applyFill="1" applyBorder="1" applyAlignment="1">
      <alignment horizontal="left" vertical="center" wrapText="1"/>
    </xf>
    <xf numFmtId="0" fontId="23" fillId="5" borderId="80" xfId="0" applyFont="1" applyFill="1" applyBorder="1" applyAlignment="1">
      <alignment horizontal="left" vertical="center" wrapText="1"/>
    </xf>
    <xf numFmtId="0" fontId="23" fillId="5" borderId="18" xfId="0" applyFont="1" applyFill="1" applyBorder="1" applyAlignment="1">
      <alignment horizontal="left" vertical="center" wrapText="1"/>
    </xf>
    <xf numFmtId="0" fontId="23" fillId="5" borderId="81" xfId="0" applyFont="1" applyFill="1" applyBorder="1" applyAlignment="1">
      <alignment horizontal="left" vertical="center" wrapText="1"/>
    </xf>
    <xf numFmtId="0" fontId="9" fillId="2" borderId="75" xfId="0" applyFont="1" applyFill="1" applyBorder="1">
      <alignment vertical="center"/>
    </xf>
    <xf numFmtId="0" fontId="9" fillId="2" borderId="14" xfId="0" applyFont="1" applyFill="1" applyBorder="1">
      <alignment vertical="center"/>
    </xf>
    <xf numFmtId="0" fontId="9" fillId="2" borderId="42" xfId="3" applyFont="1" applyFill="1" applyBorder="1" applyAlignment="1" applyProtection="1">
      <alignment vertical="center" shrinkToFit="1"/>
    </xf>
    <xf numFmtId="0" fontId="0" fillId="0" borderId="79" xfId="0" applyBorder="1" applyAlignment="1">
      <alignment horizontal="center" vertical="center"/>
    </xf>
    <xf numFmtId="0" fontId="23" fillId="5" borderId="39" xfId="0" applyFont="1" applyFill="1" applyBorder="1" applyProtection="1">
      <alignment vertical="center"/>
    </xf>
    <xf numFmtId="0" fontId="0" fillId="5" borderId="44" xfId="0" applyFill="1" applyBorder="1" applyProtection="1">
      <alignment vertical="center"/>
    </xf>
    <xf numFmtId="0" fontId="0" fillId="2" borderId="0" xfId="0" applyFill="1">
      <alignment vertical="center"/>
    </xf>
    <xf numFmtId="0" fontId="16" fillId="0" borderId="48" xfId="21" applyFont="1" applyBorder="1" applyAlignment="1" applyProtection="1">
      <alignment horizontal="center" vertical="center" shrinkToFit="1"/>
    </xf>
    <xf numFmtId="0" fontId="16" fillId="0" borderId="2" xfId="21" applyFont="1" applyBorder="1" applyAlignment="1" applyProtection="1">
      <alignment horizontal="center" vertical="center" shrinkToFit="1"/>
    </xf>
    <xf numFmtId="0" fontId="16" fillId="0" borderId="8" xfId="21" applyFont="1" applyBorder="1" applyAlignment="1" applyProtection="1">
      <alignment horizontal="center" vertical="center" shrinkToFit="1"/>
    </xf>
    <xf numFmtId="0" fontId="16" fillId="0" borderId="27" xfId="21" applyFont="1" applyBorder="1" applyAlignment="1" applyProtection="1">
      <alignment horizontal="center" vertical="center" shrinkToFit="1"/>
    </xf>
    <xf numFmtId="0" fontId="16" fillId="0" borderId="3" xfId="21" applyFont="1" applyBorder="1" applyAlignment="1" applyProtection="1">
      <alignment horizontal="center" vertical="center" shrinkToFit="1"/>
    </xf>
    <xf numFmtId="0" fontId="16" fillId="0" borderId="20" xfId="21" applyFont="1" applyBorder="1" applyAlignment="1" applyProtection="1">
      <alignment horizontal="center" vertical="center" shrinkToFit="1"/>
    </xf>
    <xf numFmtId="178" fontId="0" fillId="5" borderId="11" xfId="0" applyNumberFormat="1" applyFill="1" applyBorder="1" applyAlignment="1" applyProtection="1">
      <alignment horizontal="center" vertical="center" shrinkToFit="1"/>
      <protection locked="0"/>
    </xf>
    <xf numFmtId="178" fontId="0" fillId="5" borderId="2" xfId="0" applyNumberFormat="1" applyFill="1" applyBorder="1" applyAlignment="1" applyProtection="1">
      <alignment horizontal="center" vertical="center" shrinkToFit="1"/>
      <protection locked="0"/>
    </xf>
    <xf numFmtId="178" fontId="0" fillId="5" borderId="46" xfId="0" applyNumberFormat="1" applyFill="1" applyBorder="1" applyAlignment="1" applyProtection="1">
      <alignment horizontal="center" vertical="center" shrinkToFit="1"/>
      <protection locked="0"/>
    </xf>
    <xf numFmtId="178" fontId="0" fillId="5" borderId="19" xfId="0" applyNumberFormat="1" applyFill="1" applyBorder="1" applyAlignment="1" applyProtection="1">
      <alignment horizontal="center" vertical="center" shrinkToFit="1"/>
      <protection locked="0"/>
    </xf>
    <xf numFmtId="178" fontId="0" fillId="5" borderId="3" xfId="0" applyNumberFormat="1" applyFill="1" applyBorder="1" applyAlignment="1" applyProtection="1">
      <alignment horizontal="center" vertical="center" shrinkToFit="1"/>
      <protection locked="0"/>
    </xf>
    <xf numFmtId="178" fontId="0" fillId="5" borderId="28" xfId="0" applyNumberFormat="1" applyFill="1" applyBorder="1" applyAlignment="1" applyProtection="1">
      <alignment horizontal="center" vertical="center" shrinkToFit="1"/>
      <protection locked="0"/>
    </xf>
    <xf numFmtId="0" fontId="24" fillId="0" borderId="9" xfId="0" applyFont="1" applyBorder="1" applyAlignment="1">
      <alignment horizontal="left" vertical="center" shrinkToFit="1"/>
    </xf>
    <xf numFmtId="0" fontId="24" fillId="0" borderId="5" xfId="0" applyFont="1" applyBorder="1" applyAlignment="1">
      <alignment horizontal="left" vertical="center" shrinkToFit="1"/>
    </xf>
    <xf numFmtId="0" fontId="24" fillId="0" borderId="10" xfId="0" applyFont="1" applyBorder="1" applyAlignment="1">
      <alignment horizontal="left" vertical="center" shrinkToFit="1"/>
    </xf>
    <xf numFmtId="0" fontId="21" fillId="3" borderId="5" xfId="0" applyFont="1" applyFill="1" applyBorder="1" applyAlignment="1">
      <alignment horizontal="center" vertical="center"/>
    </xf>
    <xf numFmtId="0" fontId="24" fillId="0" borderId="15" xfId="0" applyFont="1" applyBorder="1" applyAlignment="1">
      <alignment horizontal="left" vertical="center"/>
    </xf>
    <xf numFmtId="0" fontId="24" fillId="0" borderId="37" xfId="0" applyFont="1" applyBorder="1" applyAlignment="1">
      <alignment horizontal="left" vertical="center"/>
    </xf>
    <xf numFmtId="0" fontId="24" fillId="0" borderId="58" xfId="0" applyFont="1" applyBorder="1" applyAlignment="1">
      <alignment horizontal="left" vertical="center"/>
    </xf>
    <xf numFmtId="183" fontId="21" fillId="3" borderId="37" xfId="0" applyNumberFormat="1" applyFont="1" applyFill="1" applyBorder="1" applyAlignment="1">
      <alignment horizontal="right" vertical="center"/>
    </xf>
    <xf numFmtId="0" fontId="18" fillId="0" borderId="0" xfId="21" applyFont="1" applyAlignment="1" applyProtection="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1" fillId="5" borderId="5" xfId="0" applyFont="1" applyFill="1" applyBorder="1" applyAlignment="1" applyProtection="1">
      <alignment horizontal="center" vertical="center"/>
      <protection locked="0"/>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4" fillId="0" borderId="40" xfId="0" applyFont="1" applyBorder="1" applyAlignment="1">
      <alignment horizontal="left" vertical="center" shrinkToFit="1"/>
    </xf>
    <xf numFmtId="0" fontId="24" fillId="0" borderId="44" xfId="0" applyFont="1" applyBorder="1" applyAlignment="1">
      <alignment horizontal="left" vertical="center" shrinkToFit="1"/>
    </xf>
    <xf numFmtId="0" fontId="24" fillId="0" borderId="39" xfId="0" applyFont="1" applyBorder="1" applyAlignment="1">
      <alignment horizontal="left" vertical="center" shrinkToFit="1"/>
    </xf>
    <xf numFmtId="0" fontId="21" fillId="5" borderId="44" xfId="0" applyFont="1" applyFill="1" applyBorder="1" applyAlignment="1" applyProtection="1">
      <alignment horizontal="center" vertical="center"/>
      <protection locked="0"/>
    </xf>
    <xf numFmtId="0" fontId="24" fillId="0" borderId="48" xfId="0" applyFont="1" applyBorder="1" applyAlignment="1">
      <alignment horizontal="left" vertical="center" shrinkToFit="1"/>
    </xf>
    <xf numFmtId="0" fontId="24" fillId="0" borderId="2" xfId="0" applyFont="1" applyBorder="1" applyAlignment="1">
      <alignment horizontal="left" vertical="center" shrinkToFit="1"/>
    </xf>
    <xf numFmtId="0" fontId="24" fillId="0" borderId="46" xfId="0" applyFont="1" applyBorder="1" applyAlignment="1">
      <alignment horizontal="left" vertical="center" shrinkToFit="1"/>
    </xf>
    <xf numFmtId="0" fontId="24" fillId="0" borderId="8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50" xfId="0" applyFont="1" applyBorder="1" applyAlignment="1">
      <alignment horizontal="left" vertical="center" wrapText="1"/>
    </xf>
    <xf numFmtId="183" fontId="28" fillId="3" borderId="49" xfId="0" applyNumberFormat="1" applyFont="1" applyFill="1" applyBorder="1" applyAlignment="1">
      <alignment horizontal="right" vertical="center"/>
    </xf>
    <xf numFmtId="183" fontId="28" fillId="3" borderId="16" xfId="0" applyNumberFormat="1" applyFont="1" applyFill="1" applyBorder="1" applyAlignment="1">
      <alignment horizontal="right" vertical="center"/>
    </xf>
    <xf numFmtId="0" fontId="24" fillId="0" borderId="86" xfId="0" applyFont="1" applyBorder="1" applyAlignment="1">
      <alignment horizontal="left" vertical="center" wrapText="1"/>
    </xf>
    <xf numFmtId="0" fontId="21" fillId="3" borderId="16" xfId="0" applyNumberFormat="1" applyFont="1" applyFill="1" applyBorder="1" applyAlignment="1">
      <alignment horizontal="center" vertical="center"/>
    </xf>
    <xf numFmtId="0" fontId="28" fillId="3" borderId="16" xfId="0" applyNumberFormat="1" applyFont="1" applyFill="1" applyBorder="1" applyAlignment="1">
      <alignment horizontal="center" vertical="center"/>
    </xf>
    <xf numFmtId="0" fontId="0" fillId="0" borderId="19" xfId="0" applyBorder="1" applyAlignment="1">
      <alignment horizontal="left" vertical="center" wrapText="1"/>
    </xf>
    <xf numFmtId="0" fontId="0" fillId="0" borderId="3" xfId="0" applyBorder="1" applyAlignment="1">
      <alignment horizontal="left" vertical="center"/>
    </xf>
    <xf numFmtId="0" fontId="0" fillId="5" borderId="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33" fillId="0" borderId="17" xfId="0" applyFont="1" applyBorder="1" applyAlignment="1">
      <alignment horizontal="left" vertical="center" wrapText="1"/>
    </xf>
    <xf numFmtId="0" fontId="32" fillId="0" borderId="0" xfId="0" applyFont="1" applyAlignment="1">
      <alignment horizontal="left" vertical="center" wrapText="1"/>
    </xf>
    <xf numFmtId="0" fontId="21" fillId="3" borderId="77" xfId="0" applyNumberFormat="1" applyFont="1" applyFill="1" applyBorder="1" applyAlignment="1">
      <alignment horizontal="center" vertical="center"/>
    </xf>
    <xf numFmtId="0" fontId="24" fillId="0" borderId="83" xfId="0" applyFont="1" applyBorder="1" applyAlignment="1">
      <alignment horizontal="left" vertical="center" wrapText="1"/>
    </xf>
    <xf numFmtId="0" fontId="24" fillId="0" borderId="84" xfId="0" applyFont="1" applyBorder="1" applyAlignment="1">
      <alignment horizontal="left" vertical="center" wrapText="1"/>
    </xf>
    <xf numFmtId="0" fontId="24" fillId="0" borderId="85" xfId="0" applyFont="1" applyBorder="1" applyAlignment="1">
      <alignment horizontal="left" vertical="center" wrapText="1"/>
    </xf>
    <xf numFmtId="182" fontId="21" fillId="3" borderId="83" xfId="0" applyNumberFormat="1" applyFont="1" applyFill="1" applyBorder="1" applyAlignment="1">
      <alignment horizontal="center" vertical="center"/>
    </xf>
    <xf numFmtId="0" fontId="21" fillId="3" borderId="84" xfId="0" applyNumberFormat="1" applyFont="1" applyFill="1" applyBorder="1" applyAlignment="1">
      <alignment horizontal="center" vertical="center"/>
    </xf>
    <xf numFmtId="178" fontId="28" fillId="3" borderId="84" xfId="0" applyNumberFormat="1" applyFont="1" applyFill="1" applyBorder="1" applyAlignment="1">
      <alignment horizontal="center" vertical="center"/>
    </xf>
    <xf numFmtId="0" fontId="33" fillId="0" borderId="97" xfId="0" applyFont="1" applyBorder="1" applyAlignment="1">
      <alignment horizontal="left" vertical="center" wrapText="1"/>
    </xf>
    <xf numFmtId="0" fontId="32" fillId="0" borderId="98" xfId="0" applyFont="1" applyBorder="1" applyAlignment="1">
      <alignment horizontal="left" vertical="center" wrapText="1"/>
    </xf>
    <xf numFmtId="0" fontId="0" fillId="5" borderId="98" xfId="0" applyFill="1" applyBorder="1" applyAlignment="1" applyProtection="1">
      <alignment horizontal="center" vertical="center"/>
      <protection locked="0"/>
    </xf>
    <xf numFmtId="0" fontId="0" fillId="5" borderId="99" xfId="0" applyFill="1" applyBorder="1" applyAlignment="1" applyProtection="1">
      <alignment horizontal="center" vertical="center"/>
      <protection locked="0"/>
    </xf>
    <xf numFmtId="0" fontId="0" fillId="0" borderId="97" xfId="0" applyBorder="1" applyAlignment="1">
      <alignment horizontal="left" vertical="center"/>
    </xf>
    <xf numFmtId="0" fontId="0" fillId="0" borderId="98"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5" borderId="95" xfId="0" applyFill="1" applyBorder="1" applyAlignment="1" applyProtection="1">
      <alignment horizontal="center" vertical="center"/>
      <protection locked="0"/>
    </xf>
    <xf numFmtId="0" fontId="0" fillId="5" borderId="96" xfId="0" applyFill="1" applyBorder="1" applyAlignment="1" applyProtection="1">
      <alignment horizontal="center" vertical="center"/>
      <protection locked="0"/>
    </xf>
    <xf numFmtId="0" fontId="0" fillId="0" borderId="82" xfId="0" applyBorder="1" applyAlignment="1">
      <alignment horizontal="left" vertical="center"/>
    </xf>
    <xf numFmtId="0" fontId="0" fillId="0" borderId="79" xfId="0" applyBorder="1" applyAlignment="1">
      <alignment horizontal="left" vertical="center"/>
    </xf>
    <xf numFmtId="179" fontId="0" fillId="5" borderId="79" xfId="0" applyNumberFormat="1" applyFill="1" applyBorder="1" applyAlignment="1" applyProtection="1">
      <alignment horizontal="center" vertical="center"/>
      <protection locked="0"/>
    </xf>
    <xf numFmtId="179" fontId="0" fillId="5" borderId="80" xfId="0" applyNumberFormat="1" applyFill="1" applyBorder="1" applyAlignment="1" applyProtection="1">
      <alignment horizontal="center" vertical="center"/>
      <protection locked="0"/>
    </xf>
    <xf numFmtId="0" fontId="0" fillId="0" borderId="82" xfId="0" applyBorder="1" applyAlignment="1">
      <alignment horizontal="left" vertical="center" wrapText="1"/>
    </xf>
    <xf numFmtId="184" fontId="0" fillId="5" borderId="79" xfId="0" applyNumberFormat="1" applyFill="1" applyBorder="1" applyAlignment="1" applyProtection="1">
      <alignment horizontal="center" vertical="center"/>
      <protection locked="0"/>
    </xf>
    <xf numFmtId="184" fontId="0" fillId="5" borderId="80" xfId="0" applyNumberFormat="1" applyFill="1" applyBorder="1" applyAlignment="1" applyProtection="1">
      <alignment horizontal="center" vertical="center"/>
      <protection locked="0"/>
    </xf>
    <xf numFmtId="0" fontId="0" fillId="0" borderId="17" xfId="0" applyBorder="1" applyAlignment="1">
      <alignment horizontal="left" vertical="center"/>
    </xf>
    <xf numFmtId="0" fontId="0" fillId="0" borderId="0" xfId="0" applyAlignment="1">
      <alignment horizontal="left" vertical="center"/>
    </xf>
    <xf numFmtId="179" fontId="0" fillId="2" borderId="79" xfId="0" applyNumberFormat="1" applyFill="1" applyBorder="1" applyAlignment="1">
      <alignment horizontal="center" vertical="center"/>
    </xf>
    <xf numFmtId="179" fontId="0" fillId="2" borderId="80" xfId="0" applyNumberFormat="1" applyFill="1" applyBorder="1" applyAlignment="1">
      <alignment horizontal="center" vertical="center"/>
    </xf>
    <xf numFmtId="0" fontId="0" fillId="0" borderId="17" xfId="0"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center" vertical="center"/>
    </xf>
    <xf numFmtId="0" fontId="24" fillId="0" borderId="11" xfId="0" applyFont="1" applyBorder="1" applyAlignment="1">
      <alignment horizontal="center" vertical="center" wrapText="1"/>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17" xfId="0" applyFont="1" applyBorder="1" applyAlignment="1">
      <alignment horizontal="center" vertical="center" wrapText="1"/>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3" xfId="0" applyFont="1" applyBorder="1" applyAlignment="1">
      <alignment horizontal="center" vertical="center"/>
    </xf>
    <xf numFmtId="0" fontId="24" fillId="0" borderId="20" xfId="0" applyFont="1" applyBorder="1" applyAlignment="1">
      <alignment horizontal="center" vertical="center"/>
    </xf>
    <xf numFmtId="0" fontId="0" fillId="0" borderId="11" xfId="0" applyBorder="1" applyAlignment="1">
      <alignment horizontal="left" vertical="center"/>
    </xf>
    <xf numFmtId="0" fontId="0" fillId="0" borderId="2" xfId="0" applyBorder="1" applyAlignment="1">
      <alignment horizontal="left" vertical="center"/>
    </xf>
    <xf numFmtId="0" fontId="0" fillId="5" borderId="89"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0" fillId="0" borderId="91" xfId="0" applyBorder="1" applyAlignment="1">
      <alignment horizontal="left" vertical="center"/>
    </xf>
    <xf numFmtId="0" fontId="0" fillId="0" borderId="92" xfId="0" applyBorder="1" applyAlignment="1">
      <alignment horizontal="left" vertical="center"/>
    </xf>
    <xf numFmtId="0" fontId="0" fillId="5" borderId="87"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16" fillId="0" borderId="12" xfId="21" applyFont="1" applyFill="1" applyBorder="1" applyAlignment="1" applyProtection="1">
      <alignment horizontal="center" vertical="center"/>
    </xf>
    <xf numFmtId="0" fontId="16" fillId="0" borderId="16" xfId="21" applyFont="1" applyFill="1" applyBorder="1" applyAlignment="1" applyProtection="1">
      <alignment horizontal="center" vertical="center"/>
    </xf>
    <xf numFmtId="0" fontId="16" fillId="0" borderId="13" xfId="21" applyFont="1" applyFill="1" applyBorder="1" applyAlignment="1" applyProtection="1">
      <alignment horizontal="center" vertical="center"/>
    </xf>
    <xf numFmtId="178" fontId="21" fillId="3" borderId="77" xfId="0" applyNumberFormat="1" applyFont="1" applyFill="1" applyBorder="1" applyAlignment="1">
      <alignment horizontal="center" vertical="center"/>
    </xf>
    <xf numFmtId="0" fontId="10" fillId="0" borderId="0" xfId="21" applyFont="1" applyFill="1" applyBorder="1" applyAlignment="1" applyProtection="1">
      <alignment horizontal="left" vertical="center" wrapText="1"/>
    </xf>
    <xf numFmtId="181" fontId="23" fillId="3" borderId="31" xfId="0" applyNumberFormat="1" applyFont="1" applyFill="1" applyBorder="1" applyAlignment="1">
      <alignment horizontal="center" vertical="center"/>
    </xf>
    <xf numFmtId="181" fontId="23" fillId="3" borderId="88" xfId="0" applyNumberFormat="1" applyFont="1" applyFill="1" applyBorder="1" applyAlignment="1">
      <alignment horizontal="center" vertical="center"/>
    </xf>
    <xf numFmtId="0" fontId="0" fillId="0" borderId="79" xfId="0" applyBorder="1" applyAlignment="1">
      <alignment horizontal="center" vertical="center"/>
    </xf>
    <xf numFmtId="183" fontId="21" fillId="5" borderId="79" xfId="0" applyNumberFormat="1" applyFont="1" applyFill="1" applyBorder="1" applyAlignment="1" applyProtection="1">
      <alignment horizontal="center" vertical="center"/>
      <protection locked="0"/>
    </xf>
    <xf numFmtId="0" fontId="26" fillId="0" borderId="79" xfId="0" applyFont="1" applyBorder="1" applyAlignment="1">
      <alignment horizontal="center" vertical="center"/>
    </xf>
    <xf numFmtId="182" fontId="21" fillId="3" borderId="79" xfId="0" applyNumberFormat="1" applyFont="1" applyFill="1" applyBorder="1" applyAlignment="1">
      <alignment horizontal="center" vertical="center"/>
    </xf>
    <xf numFmtId="0" fontId="0" fillId="0" borderId="79" xfId="0" applyBorder="1" applyAlignment="1">
      <alignment horizontal="center" vertical="center" wrapText="1"/>
    </xf>
    <xf numFmtId="0" fontId="26" fillId="0" borderId="32" xfId="0" applyFont="1" applyBorder="1" applyAlignment="1">
      <alignment horizontal="center" vertical="center"/>
    </xf>
    <xf numFmtId="0" fontId="26" fillId="0" borderId="87" xfId="0" applyFont="1" applyBorder="1" applyAlignment="1">
      <alignment horizontal="center" vertical="center"/>
    </xf>
    <xf numFmtId="0" fontId="0" fillId="0" borderId="32" xfId="0" applyBorder="1" applyAlignment="1">
      <alignment horizontal="center" vertical="center"/>
    </xf>
    <xf numFmtId="0" fontId="0" fillId="0" borderId="87" xfId="0" applyBorder="1" applyAlignment="1">
      <alignment horizontal="center" vertical="center"/>
    </xf>
    <xf numFmtId="182" fontId="21" fillId="3" borderId="32" xfId="0" applyNumberFormat="1" applyFont="1" applyFill="1" applyBorder="1" applyAlignment="1">
      <alignment horizontal="center" vertical="center"/>
    </xf>
    <xf numFmtId="182" fontId="21" fillId="3" borderId="87" xfId="0" applyNumberFormat="1" applyFont="1" applyFill="1" applyBorder="1" applyAlignment="1">
      <alignment horizontal="center" vertical="center"/>
    </xf>
    <xf numFmtId="0" fontId="16" fillId="0" borderId="11" xfId="21" applyFont="1" applyFill="1" applyBorder="1" applyAlignment="1" applyProtection="1">
      <alignment horizontal="center" vertical="center"/>
    </xf>
    <xf numFmtId="0" fontId="16" fillId="0" borderId="2" xfId="21" applyFont="1" applyFill="1" applyBorder="1" applyAlignment="1" applyProtection="1">
      <alignment horizontal="center" vertical="center"/>
    </xf>
    <xf numFmtId="0" fontId="16" fillId="0" borderId="8" xfId="21" applyFont="1" applyFill="1" applyBorder="1" applyAlignment="1" applyProtection="1">
      <alignment horizontal="center" vertical="center"/>
    </xf>
    <xf numFmtId="0" fontId="16" fillId="0" borderId="17" xfId="21" applyFont="1" applyFill="1" applyBorder="1" applyAlignment="1" applyProtection="1">
      <alignment horizontal="center" vertical="center"/>
    </xf>
    <xf numFmtId="0" fontId="16" fillId="0" borderId="0" xfId="21" applyFont="1" applyFill="1" applyBorder="1" applyAlignment="1" applyProtection="1">
      <alignment horizontal="center" vertical="center"/>
    </xf>
    <xf numFmtId="0" fontId="16" fillId="0" borderId="18" xfId="21" applyFont="1" applyFill="1" applyBorder="1" applyAlignment="1" applyProtection="1">
      <alignment horizontal="center" vertical="center"/>
    </xf>
    <xf numFmtId="0" fontId="16" fillId="0" borderId="19" xfId="21" applyFont="1" applyFill="1" applyBorder="1" applyAlignment="1" applyProtection="1">
      <alignment horizontal="center" vertical="center"/>
    </xf>
    <xf numFmtId="0" fontId="16" fillId="0" borderId="3" xfId="21" applyFont="1" applyFill="1" applyBorder="1" applyAlignment="1" applyProtection="1">
      <alignment horizontal="center" vertical="center"/>
    </xf>
    <xf numFmtId="0" fontId="16" fillId="0" borderId="20" xfId="21" applyFont="1" applyFill="1" applyBorder="1" applyAlignment="1" applyProtection="1">
      <alignment horizontal="center" vertical="center"/>
    </xf>
    <xf numFmtId="0" fontId="0" fillId="0" borderId="30" xfId="0" applyBorder="1" applyAlignment="1">
      <alignment horizontal="center" vertical="center"/>
    </xf>
    <xf numFmtId="183" fontId="21" fillId="5" borderId="30" xfId="0"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183" fontId="21" fillId="5" borderId="29" xfId="0" applyNumberFormat="1" applyFont="1" applyFill="1" applyBorder="1" applyAlignment="1" applyProtection="1">
      <alignment horizontal="center" vertical="center"/>
      <protection locked="0"/>
    </xf>
    <xf numFmtId="0" fontId="0" fillId="5" borderId="37" xfId="0" applyNumberFormat="1" applyFill="1" applyBorder="1" applyAlignment="1" applyProtection="1">
      <alignment horizontal="center" vertical="center" shrinkToFit="1"/>
      <protection locked="0"/>
    </xf>
    <xf numFmtId="0" fontId="31" fillId="0" borderId="26" xfId="21" applyFont="1" applyFill="1" applyBorder="1" applyAlignment="1" applyProtection="1">
      <alignment horizontal="center" vertical="center" wrapText="1"/>
    </xf>
    <xf numFmtId="0" fontId="31" fillId="0" borderId="35" xfId="21" applyFont="1" applyFill="1" applyBorder="1" applyAlignment="1" applyProtection="1">
      <alignment horizontal="center" vertical="center" wrapText="1"/>
    </xf>
    <xf numFmtId="0" fontId="31" fillId="0" borderId="7" xfId="21" applyFont="1" applyFill="1" applyBorder="1" applyAlignment="1" applyProtection="1">
      <alignment horizontal="center" vertical="center" wrapText="1"/>
    </xf>
    <xf numFmtId="0" fontId="31" fillId="0" borderId="25" xfId="21" applyFont="1" applyFill="1" applyBorder="1" applyAlignment="1" applyProtection="1">
      <alignment horizontal="center" vertical="center" wrapText="1"/>
    </xf>
    <xf numFmtId="0" fontId="31" fillId="0" borderId="0" xfId="21" applyFont="1" applyFill="1" applyBorder="1" applyAlignment="1" applyProtection="1">
      <alignment horizontal="center" vertical="center" wrapText="1"/>
    </xf>
    <xf numFmtId="0" fontId="31" fillId="0" borderId="24" xfId="21" applyFont="1" applyFill="1" applyBorder="1" applyAlignment="1" applyProtection="1">
      <alignment horizontal="center" vertical="center" wrapText="1"/>
    </xf>
    <xf numFmtId="0" fontId="31" fillId="0" borderId="15" xfId="21" applyFont="1" applyFill="1" applyBorder="1" applyAlignment="1" applyProtection="1">
      <alignment horizontal="center" vertical="center" wrapText="1"/>
    </xf>
    <xf numFmtId="0" fontId="31" fillId="0" borderId="37" xfId="21" applyFont="1" applyFill="1" applyBorder="1" applyAlignment="1" applyProtection="1">
      <alignment horizontal="center" vertical="center" wrapText="1"/>
    </xf>
    <xf numFmtId="0" fontId="31" fillId="0" borderId="58" xfId="21" applyFont="1" applyFill="1" applyBorder="1" applyAlignment="1" applyProtection="1">
      <alignment horizontal="center" vertical="center" wrapText="1"/>
    </xf>
    <xf numFmtId="0" fontId="16" fillId="0" borderId="40" xfId="21" applyFont="1" applyBorder="1" applyAlignment="1" applyProtection="1">
      <alignment horizontal="center" vertical="center" shrinkToFit="1"/>
    </xf>
    <xf numFmtId="0" fontId="16" fillId="0" borderId="44" xfId="21" applyFont="1" applyBorder="1" applyAlignment="1" applyProtection="1">
      <alignment horizontal="center" vertical="center" shrinkToFit="1"/>
    </xf>
    <xf numFmtId="0" fontId="16" fillId="0" borderId="41" xfId="21" applyFont="1" applyBorder="1" applyAlignment="1" applyProtection="1">
      <alignment horizontal="center" vertical="center" shrinkToFit="1"/>
    </xf>
    <xf numFmtId="0" fontId="19" fillId="2" borderId="38"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39" xfId="0" applyFont="1" applyFill="1" applyBorder="1" applyAlignment="1">
      <alignment horizontal="center" vertical="center"/>
    </xf>
    <xf numFmtId="0" fontId="16" fillId="0" borderId="9" xfId="21" applyFont="1" applyBorder="1" applyAlignment="1" applyProtection="1">
      <alignment horizontal="center" vertical="center" shrinkToFit="1"/>
    </xf>
    <xf numFmtId="0" fontId="16" fillId="0" borderId="5" xfId="21" applyFont="1" applyBorder="1" applyAlignment="1" applyProtection="1">
      <alignment horizontal="center" vertical="center" shrinkToFit="1"/>
    </xf>
    <xf numFmtId="0" fontId="16" fillId="0" borderId="6" xfId="21" applyFont="1" applyBorder="1" applyAlignment="1" applyProtection="1">
      <alignment horizontal="center" vertical="center" shrinkToFit="1"/>
    </xf>
    <xf numFmtId="178" fontId="0" fillId="5" borderId="5" xfId="0" applyNumberFormat="1" applyFill="1" applyBorder="1" applyAlignment="1" applyProtection="1">
      <alignment horizontal="center" vertical="center" shrinkToFit="1"/>
      <protection locked="0"/>
    </xf>
    <xf numFmtId="178" fontId="0" fillId="5" borderId="10" xfId="0" applyNumberFormat="1" applyFill="1" applyBorder="1" applyAlignment="1" applyProtection="1">
      <alignment horizontal="center" vertical="center" shrinkToFit="1"/>
      <protection locked="0"/>
    </xf>
    <xf numFmtId="0" fontId="17" fillId="0" borderId="9" xfId="21" applyFont="1" applyBorder="1" applyAlignment="1" applyProtection="1">
      <alignment horizontal="center" vertical="center" shrinkToFit="1"/>
    </xf>
    <xf numFmtId="0" fontId="17" fillId="0" borderId="5" xfId="21" applyFont="1" applyBorder="1" applyAlignment="1" applyProtection="1">
      <alignment horizontal="center" vertical="center" shrinkToFit="1"/>
    </xf>
    <xf numFmtId="0" fontId="17" fillId="0" borderId="6" xfId="21" applyFont="1" applyBorder="1" applyAlignment="1" applyProtection="1">
      <alignment horizontal="center" vertical="center" shrinkToFit="1"/>
    </xf>
    <xf numFmtId="0" fontId="0" fillId="5" borderId="5" xfId="0" applyFill="1" applyBorder="1" applyAlignment="1" applyProtection="1">
      <alignment horizontal="center" vertical="center" shrinkToFit="1"/>
      <protection locked="0"/>
    </xf>
    <xf numFmtId="0" fontId="0" fillId="5" borderId="10" xfId="0" applyFill="1" applyBorder="1" applyAlignment="1" applyProtection="1">
      <alignment horizontal="center" vertical="center" shrinkToFit="1"/>
      <protection locked="0"/>
    </xf>
    <xf numFmtId="0" fontId="16" fillId="0" borderId="4" xfId="21" applyFont="1" applyFill="1" applyBorder="1" applyAlignment="1" applyProtection="1">
      <alignment horizontal="center" vertical="center" shrinkToFit="1"/>
    </xf>
    <xf numFmtId="0" fontId="16" fillId="0" borderId="5" xfId="21" applyFont="1" applyFill="1" applyBorder="1" applyAlignment="1" applyProtection="1">
      <alignment horizontal="center" vertical="center" shrinkToFit="1"/>
    </xf>
    <xf numFmtId="181" fontId="21" fillId="5" borderId="4" xfId="0" applyNumberFormat="1" applyFont="1" applyFill="1" applyBorder="1" applyAlignment="1" applyProtection="1">
      <alignment horizontal="center" vertical="center"/>
      <protection locked="0"/>
    </xf>
    <xf numFmtId="181" fontId="21" fillId="5" borderId="5" xfId="0" applyNumberFormat="1" applyFont="1" applyFill="1" applyBorder="1" applyAlignment="1" applyProtection="1">
      <alignment horizontal="center" vertical="center"/>
      <protection locked="0"/>
    </xf>
    <xf numFmtId="181" fontId="21" fillId="5" borderId="10" xfId="0" applyNumberFormat="1" applyFont="1" applyFill="1" applyBorder="1" applyAlignment="1" applyProtection="1">
      <alignment horizontal="center" vertical="center"/>
      <protection locked="0"/>
    </xf>
    <xf numFmtId="0" fontId="16" fillId="0" borderId="23" xfId="21" applyFont="1" applyFill="1" applyBorder="1" applyAlignment="1" applyProtection="1">
      <alignment horizontal="center" vertical="center"/>
    </xf>
    <xf numFmtId="181" fontId="21" fillId="3" borderId="16" xfId="0" applyNumberFormat="1" applyFont="1" applyFill="1" applyBorder="1" applyAlignment="1">
      <alignment horizontal="center" vertical="center"/>
    </xf>
    <xf numFmtId="181" fontId="21" fillId="3" borderId="13" xfId="0" applyNumberFormat="1" applyFont="1" applyFill="1" applyBorder="1" applyAlignment="1">
      <alignment horizontal="center" vertical="center"/>
    </xf>
    <xf numFmtId="182" fontId="21" fillId="3" borderId="77" xfId="0" applyNumberFormat="1" applyFont="1" applyFill="1" applyBorder="1" applyAlignment="1">
      <alignment horizontal="center" vertical="center"/>
    </xf>
    <xf numFmtId="0" fontId="0" fillId="0" borderId="0" xfId="0" applyAlignment="1">
      <alignment horizontal="left" vertical="center" wrapText="1"/>
    </xf>
    <xf numFmtId="0" fontId="17" fillId="0" borderId="36" xfId="21" applyFont="1" applyBorder="1" applyAlignment="1" applyProtection="1">
      <alignment horizontal="center" vertical="center" shrinkToFit="1"/>
    </xf>
    <xf numFmtId="0" fontId="17" fillId="0" borderId="45" xfId="21" applyFont="1" applyBorder="1" applyAlignment="1" applyProtection="1">
      <alignment horizontal="center" vertical="center" shrinkToFit="1"/>
    </xf>
    <xf numFmtId="0" fontId="17" fillId="0" borderId="22" xfId="21" applyFont="1" applyBorder="1" applyAlignment="1" applyProtection="1">
      <alignment horizontal="center" vertical="center" shrinkToFit="1"/>
    </xf>
    <xf numFmtId="0" fontId="0" fillId="5" borderId="45" xfId="0" applyFill="1" applyBorder="1" applyAlignment="1" applyProtection="1">
      <alignment horizontal="center" vertical="center" shrinkToFit="1"/>
      <protection locked="0"/>
    </xf>
    <xf numFmtId="0" fontId="0" fillId="5" borderId="42" xfId="0" applyFill="1" applyBorder="1" applyAlignment="1" applyProtection="1">
      <alignment horizontal="center" vertical="center" shrinkToFit="1"/>
      <protection locked="0"/>
    </xf>
    <xf numFmtId="181" fontId="21" fillId="5" borderId="6" xfId="0" applyNumberFormat="1" applyFont="1" applyFill="1" applyBorder="1" applyAlignment="1" applyProtection="1">
      <alignment horizontal="center" vertical="center"/>
      <protection locked="0"/>
    </xf>
    <xf numFmtId="182" fontId="21" fillId="0" borderId="0" xfId="0" applyNumberFormat="1" applyFont="1" applyFill="1" applyBorder="1" applyAlignment="1">
      <alignment horizontal="center" vertical="center"/>
    </xf>
    <xf numFmtId="0" fontId="26" fillId="0" borderId="30" xfId="0" applyFont="1" applyBorder="1" applyAlignment="1">
      <alignment horizontal="center" vertical="center"/>
    </xf>
    <xf numFmtId="182" fontId="21" fillId="3" borderId="30" xfId="0" applyNumberFormat="1" applyFont="1" applyFill="1" applyBorder="1" applyAlignment="1">
      <alignment horizontal="center" vertical="center"/>
    </xf>
    <xf numFmtId="177" fontId="9" fillId="3" borderId="12" xfId="0" applyNumberFormat="1" applyFont="1" applyFill="1" applyBorder="1" applyAlignment="1">
      <alignment horizontal="right" vertical="center"/>
    </xf>
    <xf numFmtId="177" fontId="9" fillId="3" borderId="16" xfId="0" applyNumberFormat="1" applyFont="1" applyFill="1" applyBorder="1" applyAlignment="1">
      <alignment horizontal="right" vertical="center"/>
    </xf>
    <xf numFmtId="177" fontId="9" fillId="3" borderId="13" xfId="0" applyNumberFormat="1" applyFont="1" applyFill="1" applyBorder="1" applyAlignment="1">
      <alignment horizontal="right" vertical="center"/>
    </xf>
    <xf numFmtId="176" fontId="9" fillId="3" borderId="12" xfId="20" applyNumberFormat="1" applyFont="1" applyFill="1" applyBorder="1" applyAlignment="1">
      <alignment horizontal="right" vertical="center"/>
    </xf>
    <xf numFmtId="176" fontId="9" fillId="3" borderId="16" xfId="20" applyNumberFormat="1" applyFont="1" applyFill="1" applyBorder="1" applyAlignment="1">
      <alignment horizontal="right" vertical="center"/>
    </xf>
    <xf numFmtId="176" fontId="9" fillId="3" borderId="13" xfId="2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1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26" xfId="0" applyFont="1" applyFill="1" applyBorder="1" applyAlignment="1" applyProtection="1">
      <alignment horizontal="center" vertical="center"/>
      <protection locked="0"/>
    </xf>
    <xf numFmtId="0" fontId="9" fillId="5" borderId="35"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5" borderId="58" xfId="0" applyFont="1" applyFill="1" applyBorder="1" applyAlignment="1" applyProtection="1">
      <alignment horizontal="center" vertical="center"/>
      <protection locked="0"/>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28" xfId="0" applyFont="1" applyFill="1" applyBorder="1" applyAlignment="1">
      <alignment horizontal="right" vertical="center"/>
    </xf>
    <xf numFmtId="177" fontId="9" fillId="3" borderId="15" xfId="0" applyNumberFormat="1" applyFont="1" applyFill="1" applyBorder="1" applyAlignment="1">
      <alignment horizontal="right" vertical="center"/>
    </xf>
    <xf numFmtId="177" fontId="9" fillId="3" borderId="37" xfId="0" applyNumberFormat="1" applyFont="1" applyFill="1" applyBorder="1" applyAlignment="1">
      <alignment horizontal="right" vertical="center"/>
    </xf>
    <xf numFmtId="177" fontId="9" fillId="3" borderId="58" xfId="0" applyNumberFormat="1" applyFont="1" applyFill="1" applyBorder="1" applyAlignment="1">
      <alignment horizontal="right" vertical="center"/>
    </xf>
    <xf numFmtId="177" fontId="9" fillId="3" borderId="67" xfId="0" applyNumberFormat="1" applyFont="1" applyFill="1" applyBorder="1" applyAlignment="1">
      <alignment horizontal="right" vertical="center"/>
    </xf>
    <xf numFmtId="177" fontId="9" fillId="3" borderId="68" xfId="0" applyNumberFormat="1" applyFont="1" applyFill="1" applyBorder="1" applyAlignment="1">
      <alignment horizontal="right" vertical="center"/>
    </xf>
    <xf numFmtId="177" fontId="9" fillId="3" borderId="69"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177" fontId="9" fillId="3" borderId="70" xfId="0" applyNumberFormat="1" applyFont="1" applyFill="1" applyBorder="1" applyAlignment="1">
      <alignment horizontal="right" vertical="center"/>
    </xf>
    <xf numFmtId="177" fontId="9" fillId="3" borderId="71" xfId="0" applyNumberFormat="1" applyFont="1" applyFill="1" applyBorder="1" applyAlignment="1">
      <alignment horizontal="right" vertical="center"/>
    </xf>
    <xf numFmtId="177" fontId="9" fillId="3" borderId="72" xfId="0" applyNumberFormat="1" applyFont="1" applyFill="1" applyBorder="1" applyAlignment="1">
      <alignment horizontal="right" vertical="center"/>
    </xf>
    <xf numFmtId="0" fontId="9" fillId="2" borderId="46"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4" xfId="0" applyFont="1" applyFill="1" applyBorder="1" applyAlignment="1">
      <alignment horizontal="right" vertical="center" wrapText="1"/>
    </xf>
    <xf numFmtId="0" fontId="9" fillId="2" borderId="60" xfId="0" applyFont="1" applyFill="1" applyBorder="1" applyAlignment="1">
      <alignment horizontal="right" vertical="center" wrapText="1"/>
    </xf>
    <xf numFmtId="180" fontId="9" fillId="4" borderId="67" xfId="0" applyNumberFormat="1" applyFont="1" applyFill="1" applyBorder="1" applyAlignment="1">
      <alignment horizontal="right" vertical="center"/>
    </xf>
    <xf numFmtId="180" fontId="9" fillId="4" borderId="68" xfId="0" applyNumberFormat="1" applyFont="1" applyFill="1" applyBorder="1" applyAlignment="1">
      <alignment horizontal="right" vertical="center"/>
    </xf>
    <xf numFmtId="180" fontId="9" fillId="4" borderId="69" xfId="0" applyNumberFormat="1" applyFont="1" applyFill="1" applyBorder="1" applyAlignment="1">
      <alignment horizontal="right" vertical="center"/>
    </xf>
    <xf numFmtId="180" fontId="9" fillId="4" borderId="15" xfId="0" applyNumberFormat="1" applyFont="1" applyFill="1" applyBorder="1" applyAlignment="1">
      <alignment horizontal="right" vertical="center"/>
    </xf>
    <xf numFmtId="180" fontId="9" fillId="4" borderId="37" xfId="0" applyNumberFormat="1" applyFont="1" applyFill="1" applyBorder="1" applyAlignment="1">
      <alignment horizontal="right" vertical="center"/>
    </xf>
    <xf numFmtId="180" fontId="9" fillId="4" borderId="58"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3" borderId="61"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62"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62" xfId="0" applyFont="1" applyFill="1" applyBorder="1" applyAlignment="1">
      <alignment horizontal="center" vertical="center"/>
    </xf>
    <xf numFmtId="0" fontId="9" fillId="2" borderId="51"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73" xfId="0" applyFont="1" applyFill="1" applyBorder="1" applyAlignment="1">
      <alignment horizontal="left" vertical="center" wrapText="1"/>
    </xf>
    <xf numFmtId="0" fontId="9" fillId="3" borderId="74"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73"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65" xfId="0" applyFont="1" applyFill="1" applyBorder="1" applyAlignment="1">
      <alignment horizontal="center" vertical="center"/>
    </xf>
    <xf numFmtId="0" fontId="9" fillId="4" borderId="74"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7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2" xfId="0" applyFont="1" applyFill="1" applyBorder="1" applyAlignment="1">
      <alignment horizontal="center" vertical="center"/>
    </xf>
    <xf numFmtId="0" fontId="9" fillId="3" borderId="67"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69" xfId="0" applyFont="1" applyFill="1" applyBorder="1" applyAlignment="1">
      <alignment horizontal="center" vertical="center"/>
    </xf>
    <xf numFmtId="0" fontId="9" fillId="4" borderId="67" xfId="0" applyFont="1" applyFill="1" applyBorder="1" applyAlignment="1">
      <alignment horizontal="center" vertical="center"/>
    </xf>
    <xf numFmtId="0" fontId="9" fillId="4" borderId="68" xfId="0" applyFont="1" applyFill="1" applyBorder="1" applyAlignment="1">
      <alignment horizontal="center" vertical="center"/>
    </xf>
    <xf numFmtId="0" fontId="9" fillId="4" borderId="6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12" fillId="3" borderId="1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textRotation="255" shrinkToFit="1"/>
    </xf>
    <xf numFmtId="0" fontId="9" fillId="2" borderId="1" xfId="0" applyFont="1" applyFill="1" applyBorder="1" applyAlignment="1">
      <alignment horizontal="center" vertical="center" textRotation="255" shrinkToFi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7"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54"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9" fillId="2" borderId="66"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3" xfId="0" applyFont="1" applyFill="1" applyBorder="1" applyAlignment="1">
      <alignment horizontal="left" vertical="center"/>
    </xf>
    <xf numFmtId="0" fontId="9" fillId="2" borderId="20" xfId="0" applyFont="1" applyFill="1" applyBorder="1" applyAlignment="1">
      <alignment horizontal="left" vertical="center"/>
    </xf>
    <xf numFmtId="0" fontId="9" fillId="2" borderId="36"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5" borderId="21" xfId="0" applyFont="1" applyFill="1" applyBorder="1" applyAlignment="1" applyProtection="1">
      <alignment horizontal="center" vertical="center" shrinkToFit="1"/>
      <protection locked="0"/>
    </xf>
    <xf numFmtId="0" fontId="9" fillId="5" borderId="45" xfId="0" applyFont="1" applyFill="1" applyBorder="1" applyAlignment="1" applyProtection="1">
      <alignment horizontal="center" vertical="center" shrinkToFit="1"/>
      <protection locked="0"/>
    </xf>
    <xf numFmtId="0" fontId="9" fillId="2" borderId="48"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5" borderId="1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46" xfId="0" applyFont="1" applyFill="1" applyBorder="1" applyAlignment="1" applyProtection="1">
      <alignment horizontal="center" vertical="center" shrinkToFit="1"/>
      <protection locked="0"/>
    </xf>
    <xf numFmtId="0" fontId="9" fillId="5" borderId="19"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2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8" fontId="9" fillId="5" borderId="4" xfId="0" applyNumberFormat="1" applyFont="1" applyFill="1" applyBorder="1" applyAlignment="1" applyProtection="1">
      <alignment horizontal="center" vertical="center" shrinkToFit="1"/>
      <protection locked="0"/>
    </xf>
    <xf numFmtId="178" fontId="9" fillId="5" borderId="5" xfId="0" applyNumberFormat="1" applyFont="1" applyFill="1" applyBorder="1" applyAlignment="1" applyProtection="1">
      <alignment horizontal="center" vertical="center" shrinkToFit="1"/>
      <protection locked="0"/>
    </xf>
    <xf numFmtId="178" fontId="9" fillId="5" borderId="10"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xf>
    <xf numFmtId="185" fontId="9" fillId="2" borderId="0" xfId="3" applyNumberFormat="1" applyFont="1" applyFill="1" applyBorder="1" applyAlignment="1" applyProtection="1">
      <alignment horizontal="right" vertical="center"/>
    </xf>
    <xf numFmtId="0" fontId="9" fillId="2" borderId="40"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44" xfId="3" applyFont="1" applyFill="1" applyBorder="1" applyAlignment="1" applyProtection="1">
      <alignment horizontal="center" vertical="center" shrinkToFit="1"/>
    </xf>
    <xf numFmtId="0" fontId="9" fillId="5" borderId="44" xfId="3" applyFont="1" applyFill="1" applyBorder="1" applyAlignment="1" applyProtection="1">
      <alignment horizontal="center" vertical="center" shrinkToFit="1"/>
      <protection locked="0"/>
    </xf>
    <xf numFmtId="0" fontId="9" fillId="2" borderId="39" xfId="3" applyFont="1" applyFill="1" applyBorder="1" applyAlignment="1" applyProtection="1">
      <alignment horizontal="center" vertical="center" shrinkToFit="1"/>
    </xf>
  </cellXfs>
  <cellStyles count="27">
    <cellStyle name="パーセント 2" xfId="8"/>
    <cellStyle name="パーセント 2 2" xfId="23"/>
    <cellStyle name="パーセント 3" xfId="9"/>
    <cellStyle name="パーセント 3 2" xfId="24"/>
    <cellStyle name="桁区切り" xfId="20" builtinId="6"/>
    <cellStyle name="桁区切り 2" xfId="4"/>
    <cellStyle name="桁区切り 2 2" xfId="6"/>
    <cellStyle name="桁区切り 2 3" xfId="10"/>
    <cellStyle name="桁区切り 3" xfId="7"/>
    <cellStyle name="桁区切り 3 2" xfId="25"/>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6"/>
    <cellStyle name="標準 2_●●●　●●●●　20　★請求確認シート★ 【10月〆】" xfId="14"/>
    <cellStyle name="標準 3" xfId="15"/>
    <cellStyle name="標準 4" xfId="16"/>
    <cellStyle name="標準 4 2" xfId="1"/>
    <cellStyle name="標準 5" xfId="17"/>
    <cellStyle name="標準 7" xfId="2"/>
    <cellStyle name="標準 7 2" xfId="22"/>
    <cellStyle name="標準 8" xfId="21"/>
  </cellStyles>
  <dxfs count="0"/>
  <tableStyles count="0" defaultTableStyle="TableStyleMedium9" defaultPivotStyle="PivotStyleLight16"/>
  <colors>
    <mruColors>
      <color rgb="FFFFFF66"/>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24</xdr:row>
      <xdr:rowOff>28575</xdr:rowOff>
    </xdr:from>
    <xdr:to>
      <xdr:col>31</xdr:col>
      <xdr:colOff>123825</xdr:colOff>
      <xdr:row>24</xdr:row>
      <xdr:rowOff>590550</xdr:rowOff>
    </xdr:to>
    <xdr:sp macro="" textlink="">
      <xdr:nvSpPr>
        <xdr:cNvPr id="2" name="大かっこ 1"/>
        <xdr:cNvSpPr/>
      </xdr:nvSpPr>
      <xdr:spPr>
        <a:xfrm>
          <a:off x="1304925" y="6287861"/>
          <a:ext cx="5595257" cy="561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14</xdr:row>
      <xdr:rowOff>76200</xdr:rowOff>
    </xdr:from>
    <xdr:to>
      <xdr:col>27</xdr:col>
      <xdr:colOff>85725</xdr:colOff>
      <xdr:row>14</xdr:row>
      <xdr:rowOff>476250</xdr:rowOff>
    </xdr:to>
    <xdr:sp macro="" textlink="">
      <xdr:nvSpPr>
        <xdr:cNvPr id="3" name="大かっこ 2"/>
        <xdr:cNvSpPr/>
      </xdr:nvSpPr>
      <xdr:spPr>
        <a:xfrm>
          <a:off x="2543175" y="2924175"/>
          <a:ext cx="34766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38100</xdr:rowOff>
    </xdr:from>
    <xdr:to>
      <xdr:col>26</xdr:col>
      <xdr:colOff>238125</xdr:colOff>
      <xdr:row>22</xdr:row>
      <xdr:rowOff>333375</xdr:rowOff>
    </xdr:to>
    <xdr:sp macro="" textlink="">
      <xdr:nvSpPr>
        <xdr:cNvPr id="4" name="右中かっこ 3"/>
        <xdr:cNvSpPr/>
      </xdr:nvSpPr>
      <xdr:spPr>
        <a:xfrm>
          <a:off x="5638800" y="4019550"/>
          <a:ext cx="171450" cy="17049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19</xdr:row>
      <xdr:rowOff>47625</xdr:rowOff>
    </xdr:from>
    <xdr:to>
      <xdr:col>30</xdr:col>
      <xdr:colOff>257174</xdr:colOff>
      <xdr:row>22</xdr:row>
      <xdr:rowOff>238125</xdr:rowOff>
    </xdr:to>
    <xdr:sp macro="" textlink="">
      <xdr:nvSpPr>
        <xdr:cNvPr id="5" name="テキスト ボックス 4"/>
        <xdr:cNvSpPr txBox="1"/>
      </xdr:nvSpPr>
      <xdr:spPr>
        <a:xfrm>
          <a:off x="5762624" y="4381500"/>
          <a:ext cx="111442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266700</xdr:colOff>
      <xdr:row>3</xdr:row>
      <xdr:rowOff>47625</xdr:rowOff>
    </xdr:from>
    <xdr:to>
      <xdr:col>37</xdr:col>
      <xdr:colOff>537882</xdr:colOff>
      <xdr:row>6</xdr:row>
      <xdr:rowOff>166407</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5905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5</xdr:row>
      <xdr:rowOff>0</xdr:rowOff>
    </xdr:from>
    <xdr:to>
      <xdr:col>44</xdr:col>
      <xdr:colOff>607359</xdr:colOff>
      <xdr:row>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40441"/>
          <a:ext cx="3341594"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t="str">
            <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t="str">
            <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t="str">
            <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t="str">
            <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t="str">
            <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t="str">
            <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t="str">
            <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t="str">
            <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t="str">
            <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t="str">
            <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t="str">
            <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t="str">
            <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t="str">
            <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t="str">
            <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t="str">
            <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t="str">
            <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t="str">
            <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view="pageBreakPreview" zoomScale="85" zoomScaleNormal="100" zoomScaleSheetLayoutView="85" workbookViewId="0">
      <selection activeCell="AI13" sqref="AI13"/>
    </sheetView>
  </sheetViews>
  <sheetFormatPr defaultRowHeight="13.5"/>
  <cols>
    <col min="1" max="1" width="2.875" customWidth="1"/>
    <col min="2" max="18" width="2.75" customWidth="1"/>
    <col min="19" max="20" width="3.5" customWidth="1"/>
    <col min="21" max="26" width="2.75" customWidth="1"/>
    <col min="27" max="27" width="4.75" customWidth="1"/>
    <col min="28" max="29" width="2.75" customWidth="1"/>
    <col min="30" max="31" width="3.5" customWidth="1"/>
    <col min="32" max="32" width="4.875" customWidth="1"/>
    <col min="33" max="33" width="4.375" customWidth="1"/>
  </cols>
  <sheetData>
    <row r="1" spans="1:36" ht="14.25" customHeight="1" thickBot="1">
      <c r="V1" s="45"/>
      <c r="W1" s="45"/>
      <c r="X1" s="45"/>
      <c r="Y1" s="45"/>
      <c r="Z1" s="45"/>
      <c r="AA1" s="45"/>
      <c r="AB1" s="237"/>
      <c r="AC1" s="237"/>
      <c r="AD1" s="237"/>
      <c r="AE1" s="45" t="s">
        <v>9</v>
      </c>
    </row>
    <row r="2" spans="1:36" ht="14.25" customHeight="1">
      <c r="B2" s="238" t="s">
        <v>105</v>
      </c>
      <c r="C2" s="239"/>
      <c r="D2" s="239"/>
      <c r="E2" s="239"/>
      <c r="F2" s="239"/>
      <c r="G2" s="240"/>
      <c r="R2" s="247" t="s">
        <v>10</v>
      </c>
      <c r="S2" s="248"/>
      <c r="T2" s="248"/>
      <c r="U2" s="249"/>
      <c r="V2" s="250" t="s">
        <v>52</v>
      </c>
      <c r="W2" s="251"/>
      <c r="X2" s="251"/>
      <c r="Y2" s="251"/>
      <c r="Z2" s="251"/>
      <c r="AA2" s="251"/>
      <c r="AB2" s="251"/>
      <c r="AC2" s="251"/>
      <c r="AD2" s="251"/>
      <c r="AE2" s="252"/>
    </row>
    <row r="3" spans="1:36" ht="14.25" customHeight="1">
      <c r="B3" s="241"/>
      <c r="C3" s="242"/>
      <c r="D3" s="242"/>
      <c r="E3" s="242"/>
      <c r="F3" s="242"/>
      <c r="G3" s="243"/>
      <c r="R3" s="253" t="s">
        <v>11</v>
      </c>
      <c r="S3" s="254"/>
      <c r="T3" s="254"/>
      <c r="U3" s="255"/>
      <c r="V3" s="256"/>
      <c r="W3" s="256"/>
      <c r="X3" s="256"/>
      <c r="Y3" s="256"/>
      <c r="Z3" s="256"/>
      <c r="AA3" s="256"/>
      <c r="AB3" s="256"/>
      <c r="AC3" s="256"/>
      <c r="AD3" s="256"/>
      <c r="AE3" s="257"/>
      <c r="AH3" s="46"/>
    </row>
    <row r="4" spans="1:36" ht="14.25" customHeight="1">
      <c r="B4" s="241"/>
      <c r="C4" s="242"/>
      <c r="D4" s="242"/>
      <c r="E4" s="242"/>
      <c r="F4" s="242"/>
      <c r="G4" s="243"/>
      <c r="R4" s="106" t="s">
        <v>74</v>
      </c>
      <c r="S4" s="107"/>
      <c r="T4" s="107"/>
      <c r="U4" s="108"/>
      <c r="V4" s="112"/>
      <c r="W4" s="113"/>
      <c r="X4" s="113"/>
      <c r="Y4" s="113"/>
      <c r="Z4" s="113"/>
      <c r="AA4" s="113"/>
      <c r="AB4" s="113"/>
      <c r="AC4" s="113"/>
      <c r="AD4" s="113"/>
      <c r="AE4" s="114"/>
      <c r="AH4" s="105"/>
      <c r="AI4" s="105"/>
      <c r="AJ4" s="105"/>
    </row>
    <row r="5" spans="1:36" ht="14.25" customHeight="1">
      <c r="B5" s="241"/>
      <c r="C5" s="242"/>
      <c r="D5" s="242"/>
      <c r="E5" s="242"/>
      <c r="F5" s="242"/>
      <c r="G5" s="243"/>
      <c r="R5" s="109"/>
      <c r="S5" s="110"/>
      <c r="T5" s="110"/>
      <c r="U5" s="111"/>
      <c r="V5" s="115"/>
      <c r="W5" s="116"/>
      <c r="X5" s="116"/>
      <c r="Y5" s="116"/>
      <c r="Z5" s="116"/>
      <c r="AA5" s="116"/>
      <c r="AB5" s="116"/>
      <c r="AC5" s="116"/>
      <c r="AD5" s="116"/>
      <c r="AE5" s="117"/>
      <c r="AH5" s="105"/>
      <c r="AI5" s="105"/>
      <c r="AJ5" s="105"/>
    </row>
    <row r="6" spans="1:36" ht="14.25" customHeight="1">
      <c r="B6" s="241"/>
      <c r="C6" s="242"/>
      <c r="D6" s="242"/>
      <c r="E6" s="242"/>
      <c r="F6" s="242"/>
      <c r="G6" s="243"/>
      <c r="R6" s="258" t="s">
        <v>75</v>
      </c>
      <c r="S6" s="259"/>
      <c r="T6" s="259"/>
      <c r="U6" s="260"/>
      <c r="V6" s="261"/>
      <c r="W6" s="261"/>
      <c r="X6" s="261"/>
      <c r="Y6" s="261"/>
      <c r="Z6" s="261"/>
      <c r="AA6" s="261"/>
      <c r="AB6" s="261"/>
      <c r="AC6" s="261"/>
      <c r="AD6" s="261"/>
      <c r="AE6" s="262"/>
      <c r="AH6" s="105"/>
      <c r="AI6" s="105"/>
      <c r="AJ6" s="105"/>
    </row>
    <row r="7" spans="1:36" ht="14.25" customHeight="1" thickBot="1">
      <c r="B7" s="244"/>
      <c r="C7" s="245"/>
      <c r="D7" s="245"/>
      <c r="E7" s="245"/>
      <c r="F7" s="245"/>
      <c r="G7" s="246"/>
      <c r="R7" s="273" t="s">
        <v>76</v>
      </c>
      <c r="S7" s="274"/>
      <c r="T7" s="274"/>
      <c r="U7" s="275"/>
      <c r="V7" s="276"/>
      <c r="W7" s="276"/>
      <c r="X7" s="276"/>
      <c r="Y7" s="276"/>
      <c r="Z7" s="276"/>
      <c r="AA7" s="276"/>
      <c r="AB7" s="276"/>
      <c r="AC7" s="276"/>
      <c r="AD7" s="276"/>
      <c r="AE7" s="277"/>
    </row>
    <row r="8" spans="1:36" ht="3" customHeight="1"/>
    <row r="9" spans="1:36" ht="6.75" customHeight="1"/>
    <row r="10" spans="1:36" ht="45" customHeight="1">
      <c r="A10" s="126" t="s">
        <v>175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row>
    <row r="11" spans="1:36" ht="21.75" customHeight="1">
      <c r="A11" s="47"/>
      <c r="B11" s="48" t="s">
        <v>87</v>
      </c>
      <c r="C11" s="49"/>
      <c r="D11" s="49"/>
      <c r="E11" s="49"/>
      <c r="F11" s="49"/>
      <c r="G11" s="49"/>
      <c r="H11" s="49"/>
      <c r="I11" s="49"/>
      <c r="J11" s="50"/>
      <c r="K11" s="50"/>
      <c r="L11" s="50"/>
      <c r="M11" s="50"/>
      <c r="N11" s="50"/>
      <c r="O11" s="50"/>
      <c r="P11" s="50"/>
      <c r="Q11" s="50"/>
      <c r="R11" s="50"/>
      <c r="S11" s="50"/>
      <c r="T11" s="50"/>
      <c r="U11" s="50"/>
      <c r="V11" s="50"/>
      <c r="W11" s="50"/>
      <c r="X11" s="50"/>
      <c r="Y11" s="50"/>
      <c r="Z11" s="50"/>
      <c r="AA11" s="50"/>
      <c r="AB11" s="49"/>
      <c r="AC11" s="49"/>
      <c r="AD11" s="49"/>
      <c r="AE11" s="49"/>
      <c r="AF11" s="64"/>
    </row>
    <row r="12" spans="1:36" ht="27.75" customHeight="1">
      <c r="B12" s="51"/>
      <c r="C12" s="263" t="s">
        <v>106</v>
      </c>
      <c r="D12" s="264"/>
      <c r="E12" s="264"/>
      <c r="F12" s="264"/>
      <c r="G12" s="264"/>
      <c r="H12" s="265"/>
      <c r="I12" s="266"/>
      <c r="J12" s="266"/>
      <c r="K12" s="266"/>
      <c r="L12" s="278"/>
      <c r="M12" s="76"/>
      <c r="N12" s="77"/>
      <c r="O12" s="77"/>
      <c r="P12" s="77"/>
      <c r="Q12" s="77"/>
      <c r="R12" s="78"/>
      <c r="S12" s="78"/>
      <c r="T12" s="78"/>
      <c r="U12" s="78"/>
      <c r="V12" s="78"/>
      <c r="W12" s="78"/>
      <c r="X12" s="64"/>
      <c r="AA12" s="79"/>
      <c r="AB12" s="80"/>
      <c r="AC12" s="279"/>
      <c r="AD12" s="279"/>
      <c r="AE12" s="81"/>
      <c r="AF12" s="82"/>
    </row>
    <row r="13" spans="1:36" s="82" customFormat="1" ht="6.75" customHeight="1" thickBot="1">
      <c r="B13" s="83"/>
      <c r="C13" s="84"/>
      <c r="D13" s="84"/>
      <c r="E13" s="84"/>
      <c r="F13" s="84"/>
      <c r="G13" s="84"/>
      <c r="H13" s="85"/>
      <c r="I13" s="85"/>
      <c r="J13" s="85"/>
      <c r="K13" s="85"/>
      <c r="L13" s="85"/>
      <c r="M13" s="58"/>
      <c r="N13" s="58"/>
      <c r="O13" s="58"/>
      <c r="P13" s="58"/>
      <c r="Q13" s="58"/>
      <c r="R13" s="85"/>
      <c r="S13" s="85"/>
      <c r="T13" s="85"/>
      <c r="U13" s="85"/>
      <c r="V13" s="85"/>
      <c r="W13" s="85"/>
      <c r="AA13" s="86"/>
      <c r="AB13" s="80"/>
      <c r="AC13" s="87"/>
      <c r="AD13" s="87"/>
      <c r="AE13" s="81"/>
    </row>
    <row r="14" spans="1:36" ht="27.75" customHeight="1" thickTop="1" thickBot="1">
      <c r="B14" s="51"/>
      <c r="C14" s="263" t="s">
        <v>107</v>
      </c>
      <c r="D14" s="264"/>
      <c r="E14" s="264"/>
      <c r="F14" s="264"/>
      <c r="G14" s="264"/>
      <c r="H14" s="265"/>
      <c r="I14" s="266"/>
      <c r="J14" s="266"/>
      <c r="K14" s="266"/>
      <c r="L14" s="267"/>
      <c r="M14" s="206" t="s">
        <v>77</v>
      </c>
      <c r="N14" s="207"/>
      <c r="O14" s="207"/>
      <c r="P14" s="207"/>
      <c r="Q14" s="268"/>
      <c r="R14" s="269" t="str">
        <f>IF(H14+H12&gt;=91,"91人以上","90人以下")</f>
        <v>90人以下</v>
      </c>
      <c r="S14" s="269"/>
      <c r="T14" s="269"/>
      <c r="U14" s="269"/>
      <c r="V14" s="269"/>
      <c r="W14" s="270"/>
      <c r="AA14" s="52" t="s">
        <v>88</v>
      </c>
      <c r="AB14" s="53" t="s">
        <v>108</v>
      </c>
      <c r="AC14" s="271">
        <f>IF(H14+H12&gt;=91,2.2,1.4)</f>
        <v>1.4</v>
      </c>
      <c r="AD14" s="271"/>
      <c r="AE14" s="66" t="s">
        <v>21</v>
      </c>
    </row>
    <row r="15" spans="1:36" ht="42.75" customHeight="1">
      <c r="H15" s="54"/>
      <c r="I15" s="51"/>
      <c r="J15" s="51"/>
      <c r="K15" s="51"/>
      <c r="L15" s="51"/>
      <c r="M15" s="272" t="s">
        <v>109</v>
      </c>
      <c r="N15" s="272"/>
      <c r="O15" s="272"/>
      <c r="P15" s="272"/>
      <c r="Q15" s="272"/>
      <c r="R15" s="272"/>
      <c r="S15" s="272"/>
      <c r="T15" s="272"/>
      <c r="U15" s="272"/>
      <c r="V15" s="272"/>
      <c r="W15" s="272"/>
      <c r="X15" s="272"/>
      <c r="Y15" s="272"/>
      <c r="Z15" s="272"/>
      <c r="AA15" s="272"/>
      <c r="AB15" s="272"/>
      <c r="AC15" s="272"/>
      <c r="AD15" s="272"/>
    </row>
    <row r="16" spans="1:36" ht="8.25" customHeight="1">
      <c r="H16" s="54"/>
      <c r="I16" s="51"/>
      <c r="J16" s="51"/>
      <c r="K16" s="51"/>
      <c r="L16" s="51"/>
      <c r="M16" s="55"/>
      <c r="N16" s="55"/>
      <c r="O16" s="55"/>
      <c r="P16" s="55"/>
      <c r="Q16" s="55"/>
      <c r="R16" s="55"/>
      <c r="S16" s="55"/>
      <c r="T16" s="55"/>
      <c r="U16" s="55"/>
      <c r="V16" s="55"/>
      <c r="W16" s="55"/>
      <c r="X16" s="55"/>
      <c r="Y16" s="55"/>
      <c r="Z16" s="55"/>
      <c r="AA16" s="55"/>
      <c r="AB16" s="55"/>
      <c r="AC16" s="55"/>
      <c r="AD16" s="55"/>
    </row>
    <row r="17" spans="3:31" ht="27.75" customHeight="1">
      <c r="C17" s="127" t="s">
        <v>89</v>
      </c>
      <c r="D17" s="128"/>
      <c r="E17" s="128"/>
      <c r="F17" s="128"/>
      <c r="G17" s="128"/>
      <c r="H17" s="128"/>
      <c r="I17" s="129"/>
      <c r="J17" s="130"/>
      <c r="K17" s="130"/>
      <c r="L17" s="130"/>
      <c r="M17" s="131" t="s">
        <v>71</v>
      </c>
      <c r="N17" s="132"/>
      <c r="O17" s="55"/>
      <c r="P17" s="55"/>
      <c r="Q17" s="55"/>
    </row>
    <row r="18" spans="3:31" ht="10.5" customHeight="1">
      <c r="H18" s="54"/>
      <c r="I18" s="51"/>
      <c r="J18" s="51"/>
      <c r="K18" s="51"/>
      <c r="L18" s="51"/>
      <c r="M18" s="55"/>
      <c r="N18" s="55"/>
      <c r="O18" s="55"/>
      <c r="P18" s="55"/>
      <c r="Q18" s="56"/>
      <c r="R18" s="56"/>
      <c r="S18" s="56"/>
      <c r="T18" s="56"/>
      <c r="U18" s="56"/>
      <c r="V18" s="56"/>
      <c r="W18" s="56"/>
      <c r="X18" s="56"/>
      <c r="Y18" s="56"/>
      <c r="Z18" s="56"/>
      <c r="AA18" s="55"/>
      <c r="AB18" s="55"/>
      <c r="AC18" s="55"/>
      <c r="AD18" s="55"/>
    </row>
    <row r="19" spans="3:31" ht="27.75" customHeight="1">
      <c r="C19" s="224" t="s">
        <v>90</v>
      </c>
      <c r="D19" s="225"/>
      <c r="E19" s="225"/>
      <c r="F19" s="225"/>
      <c r="G19" s="226"/>
      <c r="H19" s="233" t="s">
        <v>91</v>
      </c>
      <c r="I19" s="233"/>
      <c r="J19" s="233"/>
      <c r="K19" s="233"/>
      <c r="L19" s="233"/>
      <c r="M19" s="234"/>
      <c r="N19" s="234"/>
      <c r="O19" s="234"/>
      <c r="P19" s="95" t="s">
        <v>21</v>
      </c>
      <c r="Q19" s="57"/>
      <c r="R19" s="57" t="s">
        <v>92</v>
      </c>
      <c r="S19" s="280">
        <v>30</v>
      </c>
      <c r="T19" s="280"/>
      <c r="U19" s="233" t="s">
        <v>110</v>
      </c>
      <c r="V19" s="233"/>
      <c r="W19" s="281">
        <f>ROUNDDOWN(M19/S19,1)</f>
        <v>0</v>
      </c>
      <c r="X19" s="281"/>
      <c r="Y19" s="281"/>
      <c r="Z19" s="88" t="s">
        <v>21</v>
      </c>
    </row>
    <row r="20" spans="3:31" ht="27.75" customHeight="1">
      <c r="C20" s="227"/>
      <c r="D20" s="228"/>
      <c r="E20" s="228"/>
      <c r="F20" s="228"/>
      <c r="G20" s="229"/>
      <c r="H20" s="217" t="s">
        <v>111</v>
      </c>
      <c r="I20" s="213"/>
      <c r="J20" s="213"/>
      <c r="K20" s="213"/>
      <c r="L20" s="213"/>
      <c r="M20" s="214"/>
      <c r="N20" s="214"/>
      <c r="O20" s="214"/>
      <c r="P20" s="96" t="s">
        <v>21</v>
      </c>
      <c r="Q20" s="59"/>
      <c r="R20" s="59" t="s">
        <v>112</v>
      </c>
      <c r="S20" s="218" t="str">
        <f>IF(AND($T$27="○",$T$28="○"),"15or6",IF(AND($T$27="○",$T$28="―"),"15",IF(AND($T$27="―",$T$28="○"),"20or6","20")))</f>
        <v>20</v>
      </c>
      <c r="T20" s="218"/>
      <c r="U20" s="220" t="s">
        <v>110</v>
      </c>
      <c r="V20" s="220"/>
      <c r="W20" s="222">
        <f>IF(AND($T$27="○",$T$28="○"),ROUNDDOWN($M$20/15,1)+ROUNDDOWN($M$21/6,1),IF(AND($T$27="○",$T$28="―"),ROUNDDOWN(($M$20+$M$21)/15,1),IF(AND($T$27="―",$T$28="○"),ROUNDDOWN($M$20/20,1)+ROUNDDOWN($M$21/6,1),ROUNDDOWN(($M$20+$M$21)/20,1))))</f>
        <v>0</v>
      </c>
      <c r="X20" s="222"/>
      <c r="Y20" s="222"/>
      <c r="Z20" s="211" t="s">
        <v>21</v>
      </c>
    </row>
    <row r="21" spans="3:31" ht="27.75" customHeight="1">
      <c r="C21" s="227"/>
      <c r="D21" s="228"/>
      <c r="E21" s="228"/>
      <c r="F21" s="228"/>
      <c r="G21" s="229"/>
      <c r="H21" s="213" t="s">
        <v>113</v>
      </c>
      <c r="I21" s="213"/>
      <c r="J21" s="213"/>
      <c r="K21" s="213"/>
      <c r="L21" s="213"/>
      <c r="M21" s="214"/>
      <c r="N21" s="214"/>
      <c r="O21" s="214"/>
      <c r="P21" s="96" t="s">
        <v>21</v>
      </c>
      <c r="Q21" s="59"/>
      <c r="R21" s="59" t="s">
        <v>112</v>
      </c>
      <c r="S21" s="219"/>
      <c r="T21" s="219"/>
      <c r="U21" s="221"/>
      <c r="V21" s="221"/>
      <c r="W21" s="223"/>
      <c r="X21" s="223"/>
      <c r="Y21" s="223"/>
      <c r="Z21" s="212"/>
    </row>
    <row r="22" spans="3:31" ht="27.75" customHeight="1">
      <c r="C22" s="227"/>
      <c r="D22" s="228"/>
      <c r="E22" s="228"/>
      <c r="F22" s="228"/>
      <c r="G22" s="229"/>
      <c r="H22" s="213" t="s">
        <v>93</v>
      </c>
      <c r="I22" s="213"/>
      <c r="J22" s="213"/>
      <c r="K22" s="213"/>
      <c r="L22" s="213"/>
      <c r="M22" s="214"/>
      <c r="N22" s="214"/>
      <c r="O22" s="214"/>
      <c r="P22" s="97" t="s">
        <v>21</v>
      </c>
      <c r="Q22" s="59"/>
      <c r="R22" s="59" t="s">
        <v>112</v>
      </c>
      <c r="S22" s="215">
        <v>6</v>
      </c>
      <c r="T22" s="215"/>
      <c r="U22" s="213" t="s">
        <v>110</v>
      </c>
      <c r="V22" s="213"/>
      <c r="W22" s="216">
        <f>ROUNDDOWN(M22/S22,1)</f>
        <v>0</v>
      </c>
      <c r="X22" s="216"/>
      <c r="Y22" s="216"/>
      <c r="Z22" s="89" t="s">
        <v>21</v>
      </c>
    </row>
    <row r="23" spans="3:31" ht="27.75" customHeight="1" thickBot="1">
      <c r="C23" s="230"/>
      <c r="D23" s="231"/>
      <c r="E23" s="231"/>
      <c r="F23" s="231"/>
      <c r="G23" s="232"/>
      <c r="H23" s="235" t="s">
        <v>94</v>
      </c>
      <c r="I23" s="235"/>
      <c r="J23" s="235"/>
      <c r="K23" s="235"/>
      <c r="L23" s="235"/>
      <c r="M23" s="236"/>
      <c r="N23" s="236"/>
      <c r="O23" s="236"/>
      <c r="P23" s="98" t="s">
        <v>21</v>
      </c>
      <c r="Q23" s="60"/>
      <c r="R23" s="60" t="s">
        <v>112</v>
      </c>
      <c r="S23" s="218">
        <v>3</v>
      </c>
      <c r="T23" s="218"/>
      <c r="U23" s="220" t="s">
        <v>110</v>
      </c>
      <c r="V23" s="220"/>
      <c r="W23" s="222">
        <f>ROUNDDOWN(M23/S23,1)</f>
        <v>0</v>
      </c>
      <c r="X23" s="222"/>
      <c r="Y23" s="222"/>
      <c r="Z23" s="89" t="s">
        <v>21</v>
      </c>
    </row>
    <row r="24" spans="3:31" ht="27.75" customHeight="1" thickTop="1" thickBot="1">
      <c r="E24" s="58"/>
      <c r="F24" s="58"/>
      <c r="G24" s="58"/>
      <c r="H24" s="58"/>
      <c r="I24" s="58"/>
      <c r="J24" s="61"/>
      <c r="K24" s="61"/>
      <c r="L24" s="61"/>
      <c r="M24" s="61"/>
      <c r="N24" s="61"/>
      <c r="O24" s="62"/>
      <c r="P24" s="206" t="s">
        <v>114</v>
      </c>
      <c r="Q24" s="207"/>
      <c r="R24" s="207"/>
      <c r="S24" s="207"/>
      <c r="T24" s="207"/>
      <c r="U24" s="207"/>
      <c r="V24" s="207"/>
      <c r="W24" s="207"/>
      <c r="X24" s="207"/>
      <c r="Y24" s="207"/>
      <c r="Z24" s="208"/>
      <c r="AA24" s="63" t="s">
        <v>115</v>
      </c>
      <c r="AB24" s="53" t="s">
        <v>116</v>
      </c>
      <c r="AC24" s="209">
        <f>ROUND(SUM(W19:Y23),0)</f>
        <v>0</v>
      </c>
      <c r="AD24" s="209"/>
      <c r="AE24" s="66" t="s">
        <v>21</v>
      </c>
    </row>
    <row r="25" spans="3:31" ht="48.75" customHeight="1">
      <c r="E25" s="58"/>
      <c r="F25" s="58"/>
      <c r="G25" s="58"/>
      <c r="H25" s="210" t="s">
        <v>166</v>
      </c>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row>
    <row r="26" spans="3:31" ht="9.75" customHeight="1">
      <c r="F26" s="64"/>
      <c r="J26" s="185"/>
      <c r="K26" s="185"/>
      <c r="L26" s="185"/>
      <c r="M26" s="185"/>
      <c r="N26" s="185"/>
    </row>
    <row r="27" spans="3:31" ht="27.75" customHeight="1">
      <c r="C27" s="186" t="s">
        <v>95</v>
      </c>
      <c r="D27" s="187"/>
      <c r="E27" s="187"/>
      <c r="F27" s="187"/>
      <c r="G27" s="188"/>
      <c r="H27" s="196" t="s">
        <v>31</v>
      </c>
      <c r="I27" s="197"/>
      <c r="J27" s="197"/>
      <c r="K27" s="197"/>
      <c r="L27" s="197"/>
      <c r="M27" s="197"/>
      <c r="N27" s="197"/>
      <c r="O27" s="197"/>
      <c r="P27" s="197"/>
      <c r="Q27" s="197"/>
      <c r="R27" s="197"/>
      <c r="S27" s="90"/>
      <c r="T27" s="198"/>
      <c r="U27" s="199"/>
    </row>
    <row r="28" spans="3:31" ht="27.75" customHeight="1" thickBot="1">
      <c r="C28" s="189"/>
      <c r="D28" s="190"/>
      <c r="E28" s="190"/>
      <c r="F28" s="190"/>
      <c r="G28" s="191"/>
      <c r="H28" s="200" t="s">
        <v>117</v>
      </c>
      <c r="I28" s="201"/>
      <c r="J28" s="201"/>
      <c r="K28" s="201"/>
      <c r="L28" s="201"/>
      <c r="M28" s="201"/>
      <c r="N28" s="201"/>
      <c r="O28" s="201"/>
      <c r="P28" s="201"/>
      <c r="Q28" s="201"/>
      <c r="R28" s="201"/>
      <c r="S28" s="61"/>
      <c r="T28" s="202"/>
      <c r="U28" s="203"/>
    </row>
    <row r="29" spans="3:31" ht="27.75" customHeight="1" thickTop="1" thickBot="1">
      <c r="C29" s="192"/>
      <c r="D29" s="190"/>
      <c r="E29" s="190"/>
      <c r="F29" s="190"/>
      <c r="G29" s="191"/>
      <c r="H29" s="176" t="s">
        <v>119</v>
      </c>
      <c r="I29" s="173"/>
      <c r="J29" s="173"/>
      <c r="K29" s="173"/>
      <c r="L29" s="173"/>
      <c r="M29" s="173"/>
      <c r="N29" s="173"/>
      <c r="O29" s="173"/>
      <c r="P29" s="173"/>
      <c r="Q29" s="173"/>
      <c r="R29" s="173"/>
      <c r="S29" s="91"/>
      <c r="T29" s="181" t="s">
        <v>118</v>
      </c>
      <c r="U29" s="182"/>
      <c r="V29" s="183" t="s">
        <v>120</v>
      </c>
      <c r="W29" s="184"/>
      <c r="X29" s="184"/>
      <c r="Y29" s="184"/>
      <c r="AA29" s="52" t="s">
        <v>121</v>
      </c>
      <c r="AB29" s="53" t="s">
        <v>163</v>
      </c>
      <c r="AC29" s="155">
        <f>IF(H14&gt;=91,0.8,1)</f>
        <v>1</v>
      </c>
      <c r="AD29" s="155"/>
      <c r="AE29" s="66" t="s">
        <v>21</v>
      </c>
    </row>
    <row r="30" spans="3:31" ht="27.75" customHeight="1" thickTop="1" thickBot="1">
      <c r="C30" s="192"/>
      <c r="D30" s="190"/>
      <c r="E30" s="190"/>
      <c r="F30" s="190"/>
      <c r="G30" s="191"/>
      <c r="H30" s="172" t="s">
        <v>16</v>
      </c>
      <c r="I30" s="173"/>
      <c r="J30" s="173"/>
      <c r="K30" s="173"/>
      <c r="L30" s="173"/>
      <c r="M30" s="173"/>
      <c r="N30" s="173"/>
      <c r="O30" s="173"/>
      <c r="P30" s="173"/>
      <c r="Q30" s="173"/>
      <c r="R30" s="173"/>
      <c r="S30" s="92"/>
      <c r="T30" s="181" t="s">
        <v>118</v>
      </c>
      <c r="U30" s="182"/>
      <c r="V30" t="s">
        <v>122</v>
      </c>
      <c r="AA30" s="52" t="s">
        <v>115</v>
      </c>
      <c r="AB30" s="53" t="s">
        <v>164</v>
      </c>
      <c r="AC30" s="155">
        <f>IF(H14&gt;=151,3,IF(H14&gt;=41,2,1))</f>
        <v>1</v>
      </c>
      <c r="AD30" s="155"/>
      <c r="AE30" s="66" t="s">
        <v>21</v>
      </c>
    </row>
    <row r="31" spans="3:31" ht="27.75" customHeight="1" thickTop="1" thickBot="1">
      <c r="C31" s="192"/>
      <c r="D31" s="190"/>
      <c r="E31" s="190"/>
      <c r="F31" s="190"/>
      <c r="G31" s="191"/>
      <c r="H31" s="172" t="s">
        <v>123</v>
      </c>
      <c r="I31" s="173"/>
      <c r="J31" s="173"/>
      <c r="K31" s="173"/>
      <c r="L31" s="173"/>
      <c r="M31" s="173"/>
      <c r="N31" s="173"/>
      <c r="O31" s="173"/>
      <c r="P31" s="173"/>
      <c r="Q31" s="173"/>
      <c r="R31" s="173"/>
      <c r="S31" s="65"/>
      <c r="T31" s="174"/>
      <c r="U31" s="175"/>
      <c r="V31" t="s">
        <v>124</v>
      </c>
      <c r="AA31" s="52" t="s">
        <v>115</v>
      </c>
      <c r="AB31" s="53" t="s">
        <v>162</v>
      </c>
      <c r="AC31" s="155">
        <f>IF(T31="○",1.4,0)</f>
        <v>0</v>
      </c>
      <c r="AD31" s="155"/>
      <c r="AE31" s="66" t="s">
        <v>21</v>
      </c>
    </row>
    <row r="32" spans="3:31" ht="27.75" customHeight="1" thickTop="1" thickBot="1">
      <c r="C32" s="192"/>
      <c r="D32" s="190"/>
      <c r="E32" s="190"/>
      <c r="F32" s="190"/>
      <c r="G32" s="191"/>
      <c r="H32" s="172" t="s">
        <v>126</v>
      </c>
      <c r="I32" s="173"/>
      <c r="J32" s="173"/>
      <c r="K32" s="173"/>
      <c r="L32" s="173"/>
      <c r="M32" s="173"/>
      <c r="N32" s="173"/>
      <c r="O32" s="173"/>
      <c r="P32" s="173"/>
      <c r="Q32" s="173"/>
      <c r="R32" s="173"/>
      <c r="S32" s="65"/>
      <c r="T32" s="174"/>
      <c r="U32" s="175"/>
      <c r="V32" t="s">
        <v>167</v>
      </c>
      <c r="AA32" s="52" t="s">
        <v>115</v>
      </c>
      <c r="AB32" s="53" t="s">
        <v>125</v>
      </c>
      <c r="AC32" s="155">
        <f>IF(T32="○",1,0)</f>
        <v>0</v>
      </c>
      <c r="AD32" s="155"/>
      <c r="AE32" s="66" t="s">
        <v>21</v>
      </c>
    </row>
    <row r="33" spans="3:31" ht="27.75" customHeight="1" thickTop="1" thickBot="1">
      <c r="C33" s="192"/>
      <c r="D33" s="190"/>
      <c r="E33" s="190"/>
      <c r="F33" s="190"/>
      <c r="G33" s="191"/>
      <c r="H33" s="176" t="s">
        <v>161</v>
      </c>
      <c r="I33" s="173"/>
      <c r="J33" s="173"/>
      <c r="K33" s="173"/>
      <c r="L33" s="173"/>
      <c r="M33" s="173"/>
      <c r="N33" s="173"/>
      <c r="O33" s="173"/>
      <c r="P33" s="173"/>
      <c r="Q33" s="173"/>
      <c r="R33" s="173"/>
      <c r="S33" s="102"/>
      <c r="T33" s="174"/>
      <c r="U33" s="175"/>
      <c r="V33" s="179" t="s">
        <v>139</v>
      </c>
      <c r="W33" s="180"/>
      <c r="X33" s="180"/>
      <c r="Y33" s="180"/>
      <c r="Z33" s="180"/>
      <c r="AA33" s="52" t="s">
        <v>115</v>
      </c>
      <c r="AB33" s="53" t="s">
        <v>127</v>
      </c>
      <c r="AC33" s="155">
        <f>IF(T33="○",0.8,0)</f>
        <v>0</v>
      </c>
      <c r="AD33" s="155"/>
      <c r="AE33" s="66" t="s">
        <v>21</v>
      </c>
    </row>
    <row r="34" spans="3:31" ht="27.75" customHeight="1" thickTop="1" thickBot="1">
      <c r="C34" s="192"/>
      <c r="D34" s="190"/>
      <c r="E34" s="190"/>
      <c r="F34" s="190"/>
      <c r="G34" s="191"/>
      <c r="H34" s="176" t="s">
        <v>128</v>
      </c>
      <c r="I34" s="173"/>
      <c r="J34" s="173"/>
      <c r="K34" s="173"/>
      <c r="L34" s="173"/>
      <c r="M34" s="173"/>
      <c r="N34" s="173"/>
      <c r="O34" s="173"/>
      <c r="P34" s="173"/>
      <c r="Q34" s="173"/>
      <c r="R34" s="173"/>
      <c r="S34" s="65"/>
      <c r="T34" s="177"/>
      <c r="U34" s="178"/>
      <c r="V34" s="179" t="s">
        <v>168</v>
      </c>
      <c r="W34" s="180"/>
      <c r="X34" s="180"/>
      <c r="Y34" s="180"/>
      <c r="Z34" s="180"/>
      <c r="AA34" s="52" t="s">
        <v>115</v>
      </c>
      <c r="AB34" s="53" t="s">
        <v>129</v>
      </c>
      <c r="AC34" s="155">
        <f>IF(T34="",0,T34)</f>
        <v>0</v>
      </c>
      <c r="AD34" s="155"/>
      <c r="AE34" s="66" t="s">
        <v>21</v>
      </c>
    </row>
    <row r="35" spans="3:31" ht="27.75" customHeight="1" thickTop="1" thickBot="1">
      <c r="C35" s="192"/>
      <c r="D35" s="190"/>
      <c r="E35" s="190"/>
      <c r="F35" s="190"/>
      <c r="G35" s="191"/>
      <c r="H35" s="172" t="s">
        <v>130</v>
      </c>
      <c r="I35" s="173"/>
      <c r="J35" s="173"/>
      <c r="K35" s="173"/>
      <c r="L35" s="173"/>
      <c r="M35" s="173"/>
      <c r="N35" s="173"/>
      <c r="O35" s="173"/>
      <c r="P35" s="173"/>
      <c r="Q35" s="173"/>
      <c r="R35" s="173"/>
      <c r="S35" s="65"/>
      <c r="T35" s="174"/>
      <c r="U35" s="175"/>
      <c r="V35" t="s">
        <v>131</v>
      </c>
      <c r="AA35" s="52" t="s">
        <v>115</v>
      </c>
      <c r="AB35" s="53" t="s">
        <v>129</v>
      </c>
      <c r="AC35" s="155">
        <f>IF(T35="○",IF(H12&lt;=150,0.8,IF(H12&gt;=151,1.5,0)),0)</f>
        <v>0</v>
      </c>
      <c r="AD35" s="155"/>
      <c r="AE35" s="66" t="s">
        <v>21</v>
      </c>
    </row>
    <row r="36" spans="3:31" ht="27.75" customHeight="1" thickTop="1" thickBot="1">
      <c r="C36" s="192"/>
      <c r="D36" s="190"/>
      <c r="E36" s="190"/>
      <c r="F36" s="190"/>
      <c r="G36" s="191"/>
      <c r="H36" s="172" t="s">
        <v>133</v>
      </c>
      <c r="I36" s="173"/>
      <c r="J36" s="173"/>
      <c r="K36" s="173"/>
      <c r="L36" s="173"/>
      <c r="M36" s="173"/>
      <c r="N36" s="173"/>
      <c r="O36" s="173"/>
      <c r="P36" s="173"/>
      <c r="Q36" s="173"/>
      <c r="R36" s="173"/>
      <c r="S36" s="65"/>
      <c r="T36" s="204"/>
      <c r="U36" s="205"/>
      <c r="V36" t="s">
        <v>134</v>
      </c>
      <c r="AA36" s="52" t="s">
        <v>115</v>
      </c>
      <c r="AB36" s="53" t="s">
        <v>132</v>
      </c>
      <c r="AC36" s="155">
        <f>IF(T36="○",IF(H12&lt;=150,1,IF(H12&gt;=151,2,0)),0)</f>
        <v>0</v>
      </c>
      <c r="AD36" s="155"/>
      <c r="AE36" s="66" t="s">
        <v>21</v>
      </c>
    </row>
    <row r="37" spans="3:31" ht="27.75" customHeight="1" thickTop="1" thickBot="1">
      <c r="C37" s="192"/>
      <c r="D37" s="190"/>
      <c r="E37" s="190"/>
      <c r="F37" s="190"/>
      <c r="G37" s="191"/>
      <c r="H37" s="172" t="s">
        <v>96</v>
      </c>
      <c r="I37" s="173"/>
      <c r="J37" s="173"/>
      <c r="K37" s="173"/>
      <c r="L37" s="173"/>
      <c r="M37" s="173"/>
      <c r="N37" s="173"/>
      <c r="O37" s="173"/>
      <c r="P37" s="173"/>
      <c r="Q37" s="173"/>
      <c r="R37" s="173"/>
      <c r="S37" s="65"/>
      <c r="T37" s="204"/>
      <c r="U37" s="205"/>
      <c r="V37" t="s">
        <v>136</v>
      </c>
      <c r="AA37" s="52" t="s">
        <v>115</v>
      </c>
      <c r="AB37" s="53" t="s">
        <v>135</v>
      </c>
      <c r="AC37" s="155">
        <f>IF(T37="○",0.5,0)</f>
        <v>0</v>
      </c>
      <c r="AD37" s="155"/>
      <c r="AE37" s="66" t="s">
        <v>21</v>
      </c>
    </row>
    <row r="38" spans="3:31" ht="27.75" customHeight="1" thickTop="1" thickBot="1">
      <c r="C38" s="192"/>
      <c r="D38" s="190"/>
      <c r="E38" s="190"/>
      <c r="F38" s="190"/>
      <c r="G38" s="191"/>
      <c r="H38" s="168" t="s">
        <v>138</v>
      </c>
      <c r="I38" s="169"/>
      <c r="J38" s="169"/>
      <c r="K38" s="169"/>
      <c r="L38" s="169"/>
      <c r="M38" s="169"/>
      <c r="N38" s="169"/>
      <c r="O38" s="169"/>
      <c r="P38" s="169"/>
      <c r="Q38" s="169"/>
      <c r="R38" s="169"/>
      <c r="S38" s="93"/>
      <c r="T38" s="170"/>
      <c r="U38" s="171"/>
      <c r="V38" t="s">
        <v>139</v>
      </c>
      <c r="AA38" s="52" t="s">
        <v>115</v>
      </c>
      <c r="AB38" s="53" t="s">
        <v>137</v>
      </c>
      <c r="AC38" s="155">
        <f>IF(T38="○",0.8,0)</f>
        <v>0</v>
      </c>
      <c r="AD38" s="155"/>
      <c r="AE38" s="66" t="s">
        <v>21</v>
      </c>
    </row>
    <row r="39" spans="3:31" ht="27.75" customHeight="1" thickTop="1" thickBot="1">
      <c r="C39" s="192"/>
      <c r="D39" s="190"/>
      <c r="E39" s="190"/>
      <c r="F39" s="190"/>
      <c r="G39" s="191"/>
      <c r="H39" s="166" t="s">
        <v>141</v>
      </c>
      <c r="I39" s="167"/>
      <c r="J39" s="167"/>
      <c r="K39" s="167"/>
      <c r="L39" s="167"/>
      <c r="M39" s="167"/>
      <c r="N39" s="167"/>
      <c r="O39" s="167"/>
      <c r="P39" s="167"/>
      <c r="Q39" s="167"/>
      <c r="R39" s="167"/>
      <c r="S39" s="94"/>
      <c r="T39" s="164"/>
      <c r="U39" s="165"/>
      <c r="V39" t="s">
        <v>139</v>
      </c>
      <c r="AA39" s="52" t="s">
        <v>115</v>
      </c>
      <c r="AB39" s="53" t="s">
        <v>140</v>
      </c>
      <c r="AC39" s="155">
        <f>IF(T39="○",0.8,0)</f>
        <v>0</v>
      </c>
      <c r="AD39" s="155"/>
      <c r="AE39" s="66" t="s">
        <v>21</v>
      </c>
    </row>
    <row r="40" spans="3:31" ht="27.75" customHeight="1" thickTop="1" thickBot="1">
      <c r="C40" s="192"/>
      <c r="D40" s="190"/>
      <c r="E40" s="190"/>
      <c r="F40" s="190"/>
      <c r="G40" s="191"/>
      <c r="H40" s="166" t="s">
        <v>143</v>
      </c>
      <c r="I40" s="167"/>
      <c r="J40" s="167"/>
      <c r="K40" s="167"/>
      <c r="L40" s="167"/>
      <c r="M40" s="167"/>
      <c r="N40" s="167"/>
      <c r="O40" s="167"/>
      <c r="P40" s="167"/>
      <c r="Q40" s="167"/>
      <c r="R40" s="167"/>
      <c r="S40" s="94"/>
      <c r="T40" s="164"/>
      <c r="U40" s="165"/>
      <c r="V40" t="s">
        <v>139</v>
      </c>
      <c r="AA40" s="52" t="s">
        <v>115</v>
      </c>
      <c r="AB40" s="53" t="s">
        <v>142</v>
      </c>
      <c r="AC40" s="155">
        <f>IF(T40="○",0.8,0)</f>
        <v>0</v>
      </c>
      <c r="AD40" s="155"/>
      <c r="AE40" s="66" t="s">
        <v>21</v>
      </c>
    </row>
    <row r="41" spans="3:31" ht="27.75" customHeight="1" thickTop="1" thickBot="1">
      <c r="C41" s="192"/>
      <c r="D41" s="190"/>
      <c r="E41" s="190"/>
      <c r="F41" s="190"/>
      <c r="G41" s="191"/>
      <c r="H41" s="166" t="s">
        <v>145</v>
      </c>
      <c r="I41" s="167"/>
      <c r="J41" s="167"/>
      <c r="K41" s="167"/>
      <c r="L41" s="167"/>
      <c r="M41" s="167"/>
      <c r="N41" s="167"/>
      <c r="O41" s="167"/>
      <c r="P41" s="167"/>
      <c r="Q41" s="167"/>
      <c r="R41" s="167"/>
      <c r="S41" s="94"/>
      <c r="T41" s="164"/>
      <c r="U41" s="165"/>
      <c r="V41" t="s">
        <v>146</v>
      </c>
      <c r="AA41" s="52" t="s">
        <v>147</v>
      </c>
      <c r="AB41" s="53" t="s">
        <v>144</v>
      </c>
      <c r="AC41" s="155">
        <f>IF(T41="○",-1,0)</f>
        <v>0</v>
      </c>
      <c r="AD41" s="155"/>
      <c r="AE41" s="66" t="s">
        <v>21</v>
      </c>
    </row>
    <row r="42" spans="3:31" ht="51" customHeight="1" thickTop="1" thickBot="1">
      <c r="C42" s="192"/>
      <c r="D42" s="190"/>
      <c r="E42" s="190"/>
      <c r="F42" s="190"/>
      <c r="G42" s="191"/>
      <c r="H42" s="162" t="s">
        <v>149</v>
      </c>
      <c r="I42" s="163"/>
      <c r="J42" s="163"/>
      <c r="K42" s="163"/>
      <c r="L42" s="163"/>
      <c r="M42" s="163"/>
      <c r="N42" s="163"/>
      <c r="O42" s="163"/>
      <c r="P42" s="163"/>
      <c r="Q42" s="163"/>
      <c r="R42" s="163"/>
      <c r="S42" s="94"/>
      <c r="T42" s="164"/>
      <c r="U42" s="165"/>
      <c r="V42" s="153" t="s">
        <v>169</v>
      </c>
      <c r="W42" s="154"/>
      <c r="X42" s="154"/>
      <c r="Y42" s="154"/>
      <c r="Z42" s="154"/>
      <c r="AA42" s="52" t="s">
        <v>115</v>
      </c>
      <c r="AB42" s="53" t="s">
        <v>148</v>
      </c>
      <c r="AC42" s="155">
        <f>IF(T42="",0,-T42)</f>
        <v>0</v>
      </c>
      <c r="AD42" s="155"/>
      <c r="AE42" s="66" t="s">
        <v>21</v>
      </c>
    </row>
    <row r="43" spans="3:31" ht="34.5" customHeight="1" thickTop="1" thickBot="1">
      <c r="C43" s="193"/>
      <c r="D43" s="194"/>
      <c r="E43" s="194"/>
      <c r="F43" s="194"/>
      <c r="G43" s="195"/>
      <c r="H43" s="149" t="s">
        <v>151</v>
      </c>
      <c r="I43" s="150"/>
      <c r="J43" s="150"/>
      <c r="K43" s="150"/>
      <c r="L43" s="150"/>
      <c r="M43" s="150"/>
      <c r="N43" s="150"/>
      <c r="O43" s="150"/>
      <c r="P43" s="150"/>
      <c r="Q43" s="150"/>
      <c r="R43" s="150"/>
      <c r="S43" s="67"/>
      <c r="T43" s="151"/>
      <c r="U43" s="152"/>
      <c r="V43" s="153" t="s">
        <v>152</v>
      </c>
      <c r="W43" s="154"/>
      <c r="X43" s="154"/>
      <c r="Y43" s="154"/>
      <c r="Z43" s="154"/>
      <c r="AA43" s="52" t="s">
        <v>115</v>
      </c>
      <c r="AB43" s="53" t="s">
        <v>150</v>
      </c>
      <c r="AC43" s="155">
        <f>IF(T43="",0,-T43)</f>
        <v>0</v>
      </c>
      <c r="AD43" s="155"/>
      <c r="AE43" s="66" t="s">
        <v>21</v>
      </c>
    </row>
    <row r="44" spans="3:31" ht="16.5" customHeight="1" thickTop="1" thickBot="1"/>
    <row r="45" spans="3:31" ht="35.25" customHeight="1" thickTop="1" thickBot="1">
      <c r="C45" s="156" t="s">
        <v>153</v>
      </c>
      <c r="D45" s="157"/>
      <c r="E45" s="157"/>
      <c r="F45" s="157"/>
      <c r="G45" s="157"/>
      <c r="H45" s="157"/>
      <c r="I45" s="157"/>
      <c r="J45" s="157"/>
      <c r="K45" s="157"/>
      <c r="L45" s="157"/>
      <c r="M45" s="157"/>
      <c r="N45" s="157"/>
      <c r="O45" s="157"/>
      <c r="P45" s="157"/>
      <c r="Q45" s="157"/>
      <c r="R45" s="157"/>
      <c r="S45" s="157"/>
      <c r="T45" s="157"/>
      <c r="U45" s="157"/>
      <c r="V45" s="157"/>
      <c r="W45" s="158"/>
      <c r="X45" s="159"/>
      <c r="Y45" s="160"/>
      <c r="Z45" s="160"/>
      <c r="AA45" s="161">
        <f>ROUND(AC14+AC24+(SUM(AC29:AD43)),0)</f>
        <v>3</v>
      </c>
      <c r="AB45" s="161"/>
      <c r="AC45" s="161"/>
      <c r="AD45" s="161"/>
      <c r="AE45" s="68" t="s">
        <v>21</v>
      </c>
    </row>
    <row r="46" spans="3:31" ht="35.25" customHeight="1" thickBot="1">
      <c r="C46" s="146" t="s">
        <v>97</v>
      </c>
      <c r="D46" s="142"/>
      <c r="E46" s="142"/>
      <c r="F46" s="142"/>
      <c r="G46" s="142"/>
      <c r="H46" s="142"/>
      <c r="I46" s="142"/>
      <c r="J46" s="142"/>
      <c r="K46" s="142"/>
      <c r="L46" s="142"/>
      <c r="M46" s="142"/>
      <c r="N46" s="142"/>
      <c r="O46" s="142"/>
      <c r="P46" s="142"/>
      <c r="Q46" s="142"/>
      <c r="R46" s="142"/>
      <c r="S46" s="142"/>
      <c r="T46" s="142"/>
      <c r="U46" s="142"/>
      <c r="V46" s="142"/>
      <c r="W46" s="143"/>
      <c r="X46" s="145">
        <f>X48+X52+X49+X51</f>
        <v>0</v>
      </c>
      <c r="Y46" s="145"/>
      <c r="Z46" s="145"/>
      <c r="AA46" s="145"/>
      <c r="AB46" s="145"/>
      <c r="AC46" s="145"/>
      <c r="AD46" s="145"/>
      <c r="AE46" s="69" t="s">
        <v>70</v>
      </c>
    </row>
    <row r="47" spans="3:31" ht="35.25" customHeight="1" thickBot="1">
      <c r="C47" s="146" t="s">
        <v>98</v>
      </c>
      <c r="D47" s="142"/>
      <c r="E47" s="142"/>
      <c r="F47" s="142"/>
      <c r="G47" s="142"/>
      <c r="H47" s="142"/>
      <c r="I47" s="142"/>
      <c r="J47" s="142"/>
      <c r="K47" s="142"/>
      <c r="L47" s="142"/>
      <c r="M47" s="142"/>
      <c r="N47" s="142"/>
      <c r="O47" s="142"/>
      <c r="P47" s="142"/>
      <c r="Q47" s="142"/>
      <c r="R47" s="142"/>
      <c r="S47" s="142"/>
      <c r="T47" s="142"/>
      <c r="U47" s="142"/>
      <c r="V47" s="142"/>
      <c r="W47" s="143"/>
      <c r="X47" s="147"/>
      <c r="Y47" s="147"/>
      <c r="Z47" s="147"/>
      <c r="AA47" s="148">
        <f>IF(ROUND(AA45/3,0)=0,1,ROUND(AA45/3,0))</f>
        <v>1</v>
      </c>
      <c r="AB47" s="148"/>
      <c r="AC47" s="148"/>
      <c r="AD47" s="148"/>
      <c r="AE47" s="69" t="s">
        <v>21</v>
      </c>
    </row>
    <row r="48" spans="3:31" ht="45.75" customHeight="1" thickBot="1">
      <c r="C48" s="140" t="s">
        <v>154</v>
      </c>
      <c r="D48" s="141"/>
      <c r="E48" s="141"/>
      <c r="F48" s="141"/>
      <c r="G48" s="142" t="s">
        <v>158</v>
      </c>
      <c r="H48" s="142"/>
      <c r="I48" s="142"/>
      <c r="J48" s="142"/>
      <c r="K48" s="142"/>
      <c r="L48" s="142"/>
      <c r="M48" s="142"/>
      <c r="N48" s="142"/>
      <c r="O48" s="142"/>
      <c r="P48" s="142"/>
      <c r="Q48" s="142"/>
      <c r="R48" s="142"/>
      <c r="S48" s="142"/>
      <c r="T48" s="142"/>
      <c r="U48" s="142"/>
      <c r="V48" s="142"/>
      <c r="W48" s="143"/>
      <c r="X48" s="145">
        <f>ROUNDDOWN((49780*AA47*J17)/2,-3)</f>
        <v>0</v>
      </c>
      <c r="Y48" s="145"/>
      <c r="Z48" s="145"/>
      <c r="AA48" s="145"/>
      <c r="AB48" s="145"/>
      <c r="AC48" s="145"/>
      <c r="AD48" s="145"/>
      <c r="AE48" s="69" t="s">
        <v>70</v>
      </c>
    </row>
    <row r="49" spans="2:31" ht="45.75" customHeight="1" thickBot="1">
      <c r="C49" s="140" t="s">
        <v>155</v>
      </c>
      <c r="D49" s="141"/>
      <c r="E49" s="141"/>
      <c r="F49" s="141"/>
      <c r="G49" s="142" t="s">
        <v>159</v>
      </c>
      <c r="H49" s="142"/>
      <c r="I49" s="142"/>
      <c r="J49" s="142"/>
      <c r="K49" s="142"/>
      <c r="L49" s="142"/>
      <c r="M49" s="142"/>
      <c r="N49" s="142"/>
      <c r="O49" s="142"/>
      <c r="P49" s="142"/>
      <c r="Q49" s="142"/>
      <c r="R49" s="142"/>
      <c r="S49" s="142"/>
      <c r="T49" s="142"/>
      <c r="U49" s="142"/>
      <c r="V49" s="142"/>
      <c r="W49" s="143"/>
      <c r="X49" s="145">
        <f>ROUNDDOWN((49780*AA47*J17)/2,-3)</f>
        <v>0</v>
      </c>
      <c r="Y49" s="145"/>
      <c r="Z49" s="145"/>
      <c r="AA49" s="145"/>
      <c r="AB49" s="145"/>
      <c r="AC49" s="145"/>
      <c r="AD49" s="145"/>
      <c r="AE49" s="69" t="s">
        <v>70</v>
      </c>
    </row>
    <row r="50" spans="2:31" ht="35.25" customHeight="1" thickBot="1">
      <c r="C50" s="146" t="s">
        <v>99</v>
      </c>
      <c r="D50" s="142"/>
      <c r="E50" s="142"/>
      <c r="F50" s="142"/>
      <c r="G50" s="142"/>
      <c r="H50" s="142"/>
      <c r="I50" s="142"/>
      <c r="J50" s="142"/>
      <c r="K50" s="142"/>
      <c r="L50" s="142"/>
      <c r="M50" s="142"/>
      <c r="N50" s="142"/>
      <c r="O50" s="142"/>
      <c r="P50" s="142"/>
      <c r="Q50" s="142"/>
      <c r="R50" s="142"/>
      <c r="S50" s="142"/>
      <c r="T50" s="142"/>
      <c r="U50" s="142"/>
      <c r="V50" s="142"/>
      <c r="W50" s="143"/>
      <c r="X50" s="147"/>
      <c r="Y50" s="147"/>
      <c r="Z50" s="147"/>
      <c r="AA50" s="148">
        <f>IF(ROUND(AA45/5,0)=0,1,ROUND(AA45/5,0))</f>
        <v>1</v>
      </c>
      <c r="AB50" s="148"/>
      <c r="AC50" s="148"/>
      <c r="AD50" s="148"/>
      <c r="AE50" s="69" t="s">
        <v>21</v>
      </c>
    </row>
    <row r="51" spans="2:31" ht="35.25" customHeight="1" thickBot="1">
      <c r="C51" s="140" t="s">
        <v>154</v>
      </c>
      <c r="D51" s="141"/>
      <c r="E51" s="141"/>
      <c r="F51" s="141"/>
      <c r="G51" s="142" t="s">
        <v>160</v>
      </c>
      <c r="H51" s="142"/>
      <c r="I51" s="142"/>
      <c r="J51" s="142"/>
      <c r="K51" s="142"/>
      <c r="L51" s="142"/>
      <c r="M51" s="142"/>
      <c r="N51" s="142"/>
      <c r="O51" s="142"/>
      <c r="P51" s="142"/>
      <c r="Q51" s="142"/>
      <c r="R51" s="142"/>
      <c r="S51" s="142"/>
      <c r="T51" s="142"/>
      <c r="U51" s="142"/>
      <c r="V51" s="142"/>
      <c r="W51" s="143"/>
      <c r="X51" s="144">
        <f>ROUNDDOWN((6220*AA50*J17)/2,-3)</f>
        <v>0</v>
      </c>
      <c r="Y51" s="144"/>
      <c r="Z51" s="144"/>
      <c r="AA51" s="144"/>
      <c r="AB51" s="144"/>
      <c r="AC51" s="144"/>
      <c r="AD51" s="144"/>
      <c r="AE51" s="70" t="s">
        <v>70</v>
      </c>
    </row>
    <row r="52" spans="2:31" ht="35.25" customHeight="1" thickBot="1">
      <c r="C52" s="140" t="s">
        <v>155</v>
      </c>
      <c r="D52" s="141"/>
      <c r="E52" s="141"/>
      <c r="F52" s="141"/>
      <c r="G52" s="142" t="s">
        <v>160</v>
      </c>
      <c r="H52" s="142"/>
      <c r="I52" s="142"/>
      <c r="J52" s="142"/>
      <c r="K52" s="142"/>
      <c r="L52" s="142"/>
      <c r="M52" s="142"/>
      <c r="N52" s="142"/>
      <c r="O52" s="142"/>
      <c r="P52" s="142"/>
      <c r="Q52" s="142"/>
      <c r="R52" s="142"/>
      <c r="S52" s="142"/>
      <c r="T52" s="142"/>
      <c r="U52" s="142"/>
      <c r="V52" s="142"/>
      <c r="W52" s="143"/>
      <c r="X52" s="144">
        <f>ROUNDDOWN((6220*AA50*J17)/2,-3)</f>
        <v>0</v>
      </c>
      <c r="Y52" s="144"/>
      <c r="Z52" s="144"/>
      <c r="AA52" s="144"/>
      <c r="AB52" s="144"/>
      <c r="AC52" s="144"/>
      <c r="AD52" s="144"/>
      <c r="AE52" s="70" t="s">
        <v>70</v>
      </c>
    </row>
    <row r="53" spans="2:31" ht="15.75" customHeight="1"/>
    <row r="54" spans="2:31" ht="14.25">
      <c r="B54" s="48" t="s">
        <v>100</v>
      </c>
    </row>
    <row r="55" spans="2:31" ht="17.25">
      <c r="B55" s="71"/>
    </row>
    <row r="56" spans="2:31" ht="27.75" customHeight="1">
      <c r="B56" s="71"/>
      <c r="C56" s="127" t="s">
        <v>89</v>
      </c>
      <c r="D56" s="128"/>
      <c r="E56" s="128"/>
      <c r="F56" s="128"/>
      <c r="G56" s="128"/>
      <c r="H56" s="128"/>
      <c r="I56" s="129"/>
      <c r="J56" s="130"/>
      <c r="K56" s="130"/>
      <c r="L56" s="130"/>
      <c r="M56" s="131" t="s">
        <v>71</v>
      </c>
      <c r="N56" s="132"/>
      <c r="O56" s="55"/>
      <c r="P56" s="55"/>
    </row>
    <row r="57" spans="2:31" ht="17.25">
      <c r="B57" s="71"/>
    </row>
    <row r="58" spans="2:31" ht="9" customHeight="1" thickBot="1"/>
    <row r="59" spans="2:31" ht="21.75" customHeight="1">
      <c r="C59" s="133" t="s">
        <v>101</v>
      </c>
      <c r="D59" s="134"/>
      <c r="E59" s="134"/>
      <c r="F59" s="134"/>
      <c r="G59" s="134"/>
      <c r="H59" s="134"/>
      <c r="I59" s="134"/>
      <c r="J59" s="134"/>
      <c r="K59" s="134"/>
      <c r="L59" s="134"/>
      <c r="M59" s="134"/>
      <c r="N59" s="134"/>
      <c r="O59" s="134"/>
      <c r="P59" s="134"/>
      <c r="Q59" s="134"/>
      <c r="R59" s="134"/>
      <c r="S59" s="134"/>
      <c r="T59" s="134"/>
      <c r="U59" s="134"/>
      <c r="V59" s="134"/>
      <c r="W59" s="135"/>
      <c r="X59" s="104"/>
      <c r="Y59" s="104"/>
      <c r="Z59" s="104"/>
      <c r="AA59" s="136"/>
      <c r="AB59" s="136"/>
      <c r="AC59" s="136"/>
      <c r="AD59" s="136"/>
      <c r="AE59" s="103" t="s">
        <v>21</v>
      </c>
    </row>
    <row r="60" spans="2:31" ht="21.75" customHeight="1">
      <c r="C60" s="137" t="s">
        <v>83</v>
      </c>
      <c r="D60" s="138"/>
      <c r="E60" s="138"/>
      <c r="F60" s="138"/>
      <c r="G60" s="138"/>
      <c r="H60" s="138"/>
      <c r="I60" s="138"/>
      <c r="J60" s="138"/>
      <c r="K60" s="138"/>
      <c r="L60" s="138"/>
      <c r="M60" s="138"/>
      <c r="N60" s="138"/>
      <c r="O60" s="138"/>
      <c r="P60" s="138"/>
      <c r="Q60" s="138"/>
      <c r="R60" s="138"/>
      <c r="S60" s="138"/>
      <c r="T60" s="138"/>
      <c r="U60" s="138"/>
      <c r="V60" s="138"/>
      <c r="W60" s="139"/>
      <c r="X60" s="72"/>
      <c r="Y60" s="72"/>
      <c r="Z60" s="72"/>
      <c r="AA60" s="121">
        <f>AA47</f>
        <v>1</v>
      </c>
      <c r="AB60" s="121"/>
      <c r="AC60" s="121"/>
      <c r="AD60" s="121"/>
      <c r="AE60" s="73" t="s">
        <v>21</v>
      </c>
    </row>
    <row r="61" spans="2:31" ht="21.75" customHeight="1">
      <c r="C61" s="118" t="s">
        <v>102</v>
      </c>
      <c r="D61" s="119"/>
      <c r="E61" s="119"/>
      <c r="F61" s="119"/>
      <c r="G61" s="119"/>
      <c r="H61" s="119"/>
      <c r="I61" s="119"/>
      <c r="J61" s="119"/>
      <c r="K61" s="119"/>
      <c r="L61" s="119"/>
      <c r="M61" s="119"/>
      <c r="N61" s="119"/>
      <c r="O61" s="119"/>
      <c r="P61" s="119"/>
      <c r="Q61" s="119"/>
      <c r="R61" s="119"/>
      <c r="S61" s="119"/>
      <c r="T61" s="119"/>
      <c r="U61" s="119"/>
      <c r="V61" s="119"/>
      <c r="W61" s="120"/>
      <c r="X61" s="72"/>
      <c r="Y61" s="72"/>
      <c r="Z61" s="72"/>
      <c r="AA61" s="121">
        <f>IF(AA59-AA60&gt;0,AA59-AA60,0)</f>
        <v>0</v>
      </c>
      <c r="AB61" s="121"/>
      <c r="AC61" s="121"/>
      <c r="AD61" s="121"/>
      <c r="AE61" s="73" t="s">
        <v>21</v>
      </c>
    </row>
    <row r="62" spans="2:31" ht="21.75" customHeight="1" thickBot="1">
      <c r="C62" s="122" t="s">
        <v>156</v>
      </c>
      <c r="D62" s="123"/>
      <c r="E62" s="123"/>
      <c r="F62" s="123"/>
      <c r="G62" s="123"/>
      <c r="H62" s="123"/>
      <c r="I62" s="123"/>
      <c r="J62" s="123"/>
      <c r="K62" s="123"/>
      <c r="L62" s="123"/>
      <c r="M62" s="123"/>
      <c r="N62" s="123"/>
      <c r="O62" s="123"/>
      <c r="P62" s="123"/>
      <c r="Q62" s="123"/>
      <c r="R62" s="123"/>
      <c r="S62" s="123"/>
      <c r="T62" s="123"/>
      <c r="U62" s="123"/>
      <c r="V62" s="123"/>
      <c r="W62" s="124"/>
      <c r="X62" s="125">
        <f>50000*AA61</f>
        <v>0</v>
      </c>
      <c r="Y62" s="125"/>
      <c r="Z62" s="125"/>
      <c r="AA62" s="125"/>
      <c r="AB62" s="125"/>
      <c r="AC62" s="125"/>
      <c r="AD62" s="125"/>
      <c r="AE62" s="74" t="s">
        <v>70</v>
      </c>
    </row>
    <row r="63" spans="2:31" ht="21.75" customHeight="1" thickBot="1">
      <c r="C63" s="122" t="s">
        <v>103</v>
      </c>
      <c r="D63" s="123"/>
      <c r="E63" s="123"/>
      <c r="F63" s="123"/>
      <c r="G63" s="123"/>
      <c r="H63" s="123"/>
      <c r="I63" s="123"/>
      <c r="J63" s="123"/>
      <c r="K63" s="123"/>
      <c r="L63" s="123"/>
      <c r="M63" s="123"/>
      <c r="N63" s="123"/>
      <c r="O63" s="123"/>
      <c r="P63" s="123"/>
      <c r="Q63" s="123"/>
      <c r="R63" s="123"/>
      <c r="S63" s="123"/>
      <c r="T63" s="123"/>
      <c r="U63" s="123"/>
      <c r="V63" s="123"/>
      <c r="W63" s="124"/>
      <c r="X63" s="125">
        <f>50000*AA61*J56</f>
        <v>0</v>
      </c>
      <c r="Y63" s="125"/>
      <c r="Z63" s="125"/>
      <c r="AA63" s="125"/>
      <c r="AB63" s="125"/>
      <c r="AC63" s="125"/>
      <c r="AD63" s="125"/>
      <c r="AE63" s="74" t="s">
        <v>70</v>
      </c>
    </row>
    <row r="65" spans="3:3" ht="15">
      <c r="C65" s="75" t="s">
        <v>104</v>
      </c>
    </row>
    <row r="66" spans="3:3" ht="15">
      <c r="C66" s="75" t="s">
        <v>170</v>
      </c>
    </row>
    <row r="67" spans="3:3" ht="15">
      <c r="C67" s="75" t="s">
        <v>171</v>
      </c>
    </row>
  </sheetData>
  <sheetProtection password="9207" sheet="1" objects="1" scenarios="1" formatCells="0"/>
  <mergeCells count="144">
    <mergeCell ref="C62:W62"/>
    <mergeCell ref="X62:AD62"/>
    <mergeCell ref="AB1:AD1"/>
    <mergeCell ref="B2:G7"/>
    <mergeCell ref="R2:U2"/>
    <mergeCell ref="V2:AE2"/>
    <mergeCell ref="R3:U3"/>
    <mergeCell ref="V3:AE3"/>
    <mergeCell ref="R6:U6"/>
    <mergeCell ref="V6:AE6"/>
    <mergeCell ref="C14:G14"/>
    <mergeCell ref="H14:L14"/>
    <mergeCell ref="M14:Q14"/>
    <mergeCell ref="R14:W14"/>
    <mergeCell ref="AC14:AD14"/>
    <mergeCell ref="M15:AD15"/>
    <mergeCell ref="R7:U7"/>
    <mergeCell ref="V7:AE7"/>
    <mergeCell ref="C12:G12"/>
    <mergeCell ref="H12:L12"/>
    <mergeCell ref="AC12:AD12"/>
    <mergeCell ref="S19:T19"/>
    <mergeCell ref="U19:V19"/>
    <mergeCell ref="W19:Y19"/>
    <mergeCell ref="C17:I17"/>
    <mergeCell ref="J17:L17"/>
    <mergeCell ref="M17:N17"/>
    <mergeCell ref="C19:G23"/>
    <mergeCell ref="H19:L19"/>
    <mergeCell ref="M19:O19"/>
    <mergeCell ref="H23:L23"/>
    <mergeCell ref="M23:O23"/>
    <mergeCell ref="S23:T23"/>
    <mergeCell ref="P24:Z24"/>
    <mergeCell ref="AC24:AD24"/>
    <mergeCell ref="H25:AE25"/>
    <mergeCell ref="Z20:Z21"/>
    <mergeCell ref="H21:L21"/>
    <mergeCell ref="M21:O21"/>
    <mergeCell ref="H22:L22"/>
    <mergeCell ref="M22:O22"/>
    <mergeCell ref="S22:T22"/>
    <mergeCell ref="U22:V22"/>
    <mergeCell ref="W22:Y22"/>
    <mergeCell ref="H20:L20"/>
    <mergeCell ref="M20:O20"/>
    <mergeCell ref="S20:T21"/>
    <mergeCell ref="U20:V21"/>
    <mergeCell ref="W20:Y21"/>
    <mergeCell ref="U23:V23"/>
    <mergeCell ref="W23:Y23"/>
    <mergeCell ref="H29:R29"/>
    <mergeCell ref="T29:U29"/>
    <mergeCell ref="V29:Y29"/>
    <mergeCell ref="AC29:AD29"/>
    <mergeCell ref="H30:R30"/>
    <mergeCell ref="T30:U30"/>
    <mergeCell ref="AC30:AD30"/>
    <mergeCell ref="J26:N26"/>
    <mergeCell ref="C27:G43"/>
    <mergeCell ref="H27:R27"/>
    <mergeCell ref="T27:U27"/>
    <mergeCell ref="H28:R28"/>
    <mergeCell ref="T28:U28"/>
    <mergeCell ref="H31:R31"/>
    <mergeCell ref="T31:U31"/>
    <mergeCell ref="H37:R37"/>
    <mergeCell ref="T37:U37"/>
    <mergeCell ref="H41:R41"/>
    <mergeCell ref="T41:U41"/>
    <mergeCell ref="H35:R35"/>
    <mergeCell ref="T35:U35"/>
    <mergeCell ref="AC35:AD35"/>
    <mergeCell ref="H36:R36"/>
    <mergeCell ref="T36:U36"/>
    <mergeCell ref="AC36:AD36"/>
    <mergeCell ref="AC31:AD31"/>
    <mergeCell ref="H32:R32"/>
    <mergeCell ref="T32:U32"/>
    <mergeCell ref="AC32:AD32"/>
    <mergeCell ref="H34:R34"/>
    <mergeCell ref="T34:U34"/>
    <mergeCell ref="V34:Z34"/>
    <mergeCell ref="AC34:AD34"/>
    <mergeCell ref="H33:R33"/>
    <mergeCell ref="T33:U33"/>
    <mergeCell ref="V33:Z33"/>
    <mergeCell ref="AC33:AD33"/>
    <mergeCell ref="H39:R39"/>
    <mergeCell ref="T39:U39"/>
    <mergeCell ref="AC39:AD39"/>
    <mergeCell ref="H40:R40"/>
    <mergeCell ref="T40:U40"/>
    <mergeCell ref="AC40:AD40"/>
    <mergeCell ref="AC37:AD37"/>
    <mergeCell ref="H38:R38"/>
    <mergeCell ref="T38:U38"/>
    <mergeCell ref="AC38:AD38"/>
    <mergeCell ref="H43:R43"/>
    <mergeCell ref="T43:U43"/>
    <mergeCell ref="V43:Z43"/>
    <mergeCell ref="AC43:AD43"/>
    <mergeCell ref="C45:W45"/>
    <mergeCell ref="X45:Z45"/>
    <mergeCell ref="AA45:AD45"/>
    <mergeCell ref="AC41:AD41"/>
    <mergeCell ref="H42:R42"/>
    <mergeCell ref="T42:U42"/>
    <mergeCell ref="V42:Z42"/>
    <mergeCell ref="AC42:AD42"/>
    <mergeCell ref="X50:Z50"/>
    <mergeCell ref="AA50:AD50"/>
    <mergeCell ref="C46:W46"/>
    <mergeCell ref="X46:AD46"/>
    <mergeCell ref="C47:W47"/>
    <mergeCell ref="X47:Z47"/>
    <mergeCell ref="AA47:AD47"/>
    <mergeCell ref="C48:F48"/>
    <mergeCell ref="G48:W48"/>
    <mergeCell ref="X48:AD48"/>
    <mergeCell ref="R4:U5"/>
    <mergeCell ref="V4:AE5"/>
    <mergeCell ref="C61:W61"/>
    <mergeCell ref="AA61:AD61"/>
    <mergeCell ref="C63:W63"/>
    <mergeCell ref="X63:AD63"/>
    <mergeCell ref="A10:AF10"/>
    <mergeCell ref="C56:I56"/>
    <mergeCell ref="J56:L56"/>
    <mergeCell ref="M56:N56"/>
    <mergeCell ref="C59:W59"/>
    <mergeCell ref="AA59:AD59"/>
    <mergeCell ref="C60:W60"/>
    <mergeCell ref="AA60:AD60"/>
    <mergeCell ref="C51:F51"/>
    <mergeCell ref="G51:W51"/>
    <mergeCell ref="X51:AD51"/>
    <mergeCell ref="C52:F52"/>
    <mergeCell ref="G52:W52"/>
    <mergeCell ref="X52:AD52"/>
    <mergeCell ref="C49:F49"/>
    <mergeCell ref="G49:W49"/>
    <mergeCell ref="X49:AD49"/>
    <mergeCell ref="C50:W50"/>
  </mergeCells>
  <phoneticPr fontId="1"/>
  <dataValidations count="4">
    <dataValidation type="whole" operator="greaterThanOrEqual" allowBlank="1" showInputMessage="1" showErrorMessage="1" errorTitle="注意" error="こちらには、整数しか入力できません。" sqref="J17:L17 J56:L56 H12:L14">
      <formula1>0</formula1>
    </dataValidation>
    <dataValidation type="whole" operator="greaterThanOrEqual" allowBlank="1" showErrorMessage="1" errorTitle="注意" error="こちらには、整数しか入力できません。" sqref="M19:O23">
      <formula1>0</formula1>
    </dataValidation>
    <dataValidation type="list" allowBlank="1" showInputMessage="1" showErrorMessage="1" sqref="T27:T28 T35:T41 T31:T33">
      <formula1>"○,―"</formula1>
    </dataValidation>
    <dataValidation type="list" allowBlank="1" showInputMessage="1" showErrorMessage="1" sqref="T34:U34">
      <formula1>"0,1,2,3,3.5,4,4.5,5,5.5,6,6.5,7,7.5,8"</formula1>
    </dataValidation>
  </dataValidations>
  <pageMargins left="0.23622047244094488" right="0.23622047244094488" top="0.3543307086614173" bottom="0.3543307086614173" header="0" footer="0"/>
  <pageSetup paperSize="9" scale="83" orientation="portrait" r:id="rId1"/>
  <headerFooter>
    <oddFooter xml:space="preserve">&amp;C
</oddFooter>
  </headerFooter>
  <colBreaks count="1" manualBreakCount="1">
    <brk id="32" max="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7"/>
  <sheetViews>
    <sheetView showZeros="0" tabSelected="1" view="pageBreakPreview" topLeftCell="A57" zoomScale="85" zoomScaleNormal="100" zoomScaleSheetLayoutView="85" workbookViewId="0">
      <selection activeCell="A83" sqref="A83"/>
    </sheetView>
  </sheetViews>
  <sheetFormatPr defaultRowHeight="13.5"/>
  <cols>
    <col min="1" max="39" width="2.25" style="1" customWidth="1"/>
    <col min="40" max="16384" width="9" style="1"/>
  </cols>
  <sheetData>
    <row r="1" spans="1:39">
      <c r="A1" s="1" t="s">
        <v>72</v>
      </c>
    </row>
    <row r="2" spans="1:39" ht="13.5" customHeight="1">
      <c r="A2" s="430" t="s">
        <v>172</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row>
    <row r="3" spans="1:39" ht="13.5" customHeight="1">
      <c r="A3" s="430"/>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row>
    <row r="4" spans="1:39" ht="13.5" customHeight="1">
      <c r="A4" s="2"/>
      <c r="B4" s="2"/>
      <c r="C4" s="2"/>
      <c r="D4" s="2"/>
      <c r="E4" s="2"/>
      <c r="F4" s="2"/>
      <c r="G4" s="2"/>
      <c r="H4" s="2"/>
      <c r="I4" s="2"/>
      <c r="J4" s="2"/>
      <c r="K4" s="2"/>
      <c r="L4" s="2"/>
      <c r="M4" s="2"/>
      <c r="N4" s="2"/>
      <c r="O4" s="2"/>
      <c r="P4" s="2"/>
      <c r="Q4" s="2"/>
      <c r="R4" s="2"/>
      <c r="AC4" s="431">
        <f ca="1">TODAY()</f>
        <v>43663</v>
      </c>
      <c r="AD4" s="431"/>
      <c r="AE4" s="431"/>
      <c r="AF4" s="431"/>
      <c r="AG4" s="431"/>
      <c r="AH4" s="431"/>
      <c r="AI4" s="431"/>
      <c r="AJ4" s="431"/>
      <c r="AK4" s="431"/>
      <c r="AL4" s="431"/>
      <c r="AM4" s="431"/>
    </row>
    <row r="5" spans="1:39" ht="13.5" customHeight="1" thickBot="1">
      <c r="A5" s="1" t="s">
        <v>12</v>
      </c>
      <c r="B5" s="2"/>
      <c r="C5" s="2"/>
      <c r="D5" s="2"/>
      <c r="E5" s="2"/>
      <c r="F5" s="2"/>
      <c r="G5" s="2"/>
      <c r="H5" s="2"/>
      <c r="I5" s="2"/>
      <c r="J5" s="2"/>
      <c r="K5" s="2"/>
      <c r="L5" s="2"/>
      <c r="M5" s="2"/>
      <c r="N5" s="2"/>
      <c r="O5" s="2"/>
      <c r="P5" s="2"/>
      <c r="Q5" s="2"/>
      <c r="R5" s="2"/>
    </row>
    <row r="6" spans="1:39">
      <c r="V6" s="432" t="s">
        <v>5</v>
      </c>
      <c r="W6" s="433"/>
      <c r="X6" s="433"/>
      <c r="Y6" s="433"/>
      <c r="Z6" s="433"/>
      <c r="AA6" s="433"/>
      <c r="AB6" s="434"/>
      <c r="AC6" s="435" t="s">
        <v>1</v>
      </c>
      <c r="AD6" s="436"/>
      <c r="AE6" s="436"/>
      <c r="AF6" s="436"/>
      <c r="AG6" s="437"/>
      <c r="AH6" s="437"/>
      <c r="AI6" s="437"/>
      <c r="AJ6" s="437"/>
      <c r="AK6" s="437"/>
      <c r="AL6" s="436" t="s">
        <v>9</v>
      </c>
      <c r="AM6" s="438"/>
    </row>
    <row r="7" spans="1:39">
      <c r="V7" s="421" t="s">
        <v>0</v>
      </c>
      <c r="W7" s="422"/>
      <c r="X7" s="422"/>
      <c r="Y7" s="422"/>
      <c r="Z7" s="422"/>
      <c r="AA7" s="422"/>
      <c r="AB7" s="423"/>
      <c r="AC7" s="424" t="s">
        <v>176</v>
      </c>
      <c r="AD7" s="425"/>
      <c r="AE7" s="425"/>
      <c r="AF7" s="425"/>
      <c r="AG7" s="425"/>
      <c r="AH7" s="425"/>
      <c r="AI7" s="425"/>
      <c r="AJ7" s="425"/>
      <c r="AK7" s="425"/>
      <c r="AL7" s="425"/>
      <c r="AM7" s="426"/>
    </row>
    <row r="8" spans="1:39">
      <c r="V8" s="421" t="s">
        <v>6</v>
      </c>
      <c r="W8" s="422"/>
      <c r="X8" s="422"/>
      <c r="Y8" s="422"/>
      <c r="Z8" s="422"/>
      <c r="AA8" s="422"/>
      <c r="AB8" s="423"/>
      <c r="AC8" s="427"/>
      <c r="AD8" s="428"/>
      <c r="AE8" s="428"/>
      <c r="AF8" s="428"/>
      <c r="AG8" s="428"/>
      <c r="AH8" s="428"/>
      <c r="AI8" s="428"/>
      <c r="AJ8" s="428"/>
      <c r="AK8" s="428"/>
      <c r="AL8" s="428"/>
      <c r="AM8" s="429"/>
    </row>
    <row r="9" spans="1:39">
      <c r="V9" s="409" t="s">
        <v>7</v>
      </c>
      <c r="W9" s="410"/>
      <c r="X9" s="410"/>
      <c r="Y9" s="410"/>
      <c r="Z9" s="410"/>
      <c r="AA9" s="410"/>
      <c r="AB9" s="411"/>
      <c r="AC9" s="415"/>
      <c r="AD9" s="416"/>
      <c r="AE9" s="416"/>
      <c r="AF9" s="416"/>
      <c r="AG9" s="416"/>
      <c r="AH9" s="416"/>
      <c r="AI9" s="416"/>
      <c r="AJ9" s="416"/>
      <c r="AK9" s="416"/>
      <c r="AL9" s="416"/>
      <c r="AM9" s="417"/>
    </row>
    <row r="10" spans="1:39">
      <c r="V10" s="412"/>
      <c r="W10" s="413"/>
      <c r="X10" s="413"/>
      <c r="Y10" s="413"/>
      <c r="Z10" s="413"/>
      <c r="AA10" s="413"/>
      <c r="AB10" s="414"/>
      <c r="AC10" s="418"/>
      <c r="AD10" s="419"/>
      <c r="AE10" s="419"/>
      <c r="AF10" s="419"/>
      <c r="AG10" s="419"/>
      <c r="AH10" s="419"/>
      <c r="AI10" s="419"/>
      <c r="AJ10" s="419"/>
      <c r="AK10" s="419"/>
      <c r="AL10" s="419"/>
      <c r="AM10" s="420"/>
    </row>
    <row r="11" spans="1:39" ht="14.25" thickBot="1">
      <c r="V11" s="404" t="s">
        <v>8</v>
      </c>
      <c r="W11" s="405"/>
      <c r="X11" s="405"/>
      <c r="Y11" s="405"/>
      <c r="Z11" s="405"/>
      <c r="AA11" s="405"/>
      <c r="AB11" s="406"/>
      <c r="AC11" s="407"/>
      <c r="AD11" s="408"/>
      <c r="AE11" s="408"/>
      <c r="AF11" s="408"/>
      <c r="AG11" s="408"/>
      <c r="AH11" s="408"/>
      <c r="AI11" s="408"/>
      <c r="AJ11" s="408"/>
      <c r="AK11" s="408"/>
      <c r="AL11" s="408"/>
      <c r="AM11" s="101" t="s">
        <v>2</v>
      </c>
    </row>
    <row r="13" spans="1:39">
      <c r="A13" s="1" t="s">
        <v>13</v>
      </c>
    </row>
    <row r="15" spans="1:39">
      <c r="A15" s="1" t="s">
        <v>78</v>
      </c>
    </row>
    <row r="16" spans="1:39" ht="14.25" thickBot="1">
      <c r="A16" s="7" t="s">
        <v>177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289" t="s">
        <v>17</v>
      </c>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3"/>
      <c r="AH17" s="294"/>
      <c r="AI17" s="294"/>
      <c r="AJ17" s="294"/>
      <c r="AK17" s="294"/>
      <c r="AL17" s="294"/>
      <c r="AM17" s="295"/>
    </row>
    <row r="18" spans="1:39" ht="14.25" thickBot="1">
      <c r="A18" s="8"/>
      <c r="B18" s="291"/>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6"/>
      <c r="AH18" s="297"/>
      <c r="AI18" s="297"/>
      <c r="AJ18" s="297"/>
      <c r="AK18" s="297"/>
      <c r="AL18" s="297"/>
      <c r="AM18" s="298"/>
    </row>
    <row r="20" spans="1:39">
      <c r="A20" s="1" t="s">
        <v>18</v>
      </c>
    </row>
    <row r="21" spans="1:39">
      <c r="A21" s="310" t="s">
        <v>19</v>
      </c>
      <c r="B21" s="400" t="s">
        <v>20</v>
      </c>
      <c r="C21" s="400"/>
      <c r="D21" s="400"/>
      <c r="E21" s="400"/>
      <c r="F21" s="400"/>
      <c r="G21" s="401"/>
      <c r="H21" s="373">
        <f>'認定こども園積算表（処遇Ⅱ）'!H12:L12+'認定こども園積算表（処遇Ⅱ）'!H14:L14</f>
        <v>0</v>
      </c>
      <c r="I21" s="374"/>
      <c r="J21" s="374"/>
      <c r="K21" s="374"/>
      <c r="L21" s="374"/>
      <c r="M21" s="374"/>
      <c r="N21" s="374"/>
      <c r="O21" s="366" t="s">
        <v>21</v>
      </c>
    </row>
    <row r="22" spans="1:39">
      <c r="A22" s="311"/>
      <c r="B22" s="402"/>
      <c r="C22" s="402"/>
      <c r="D22" s="402"/>
      <c r="E22" s="402"/>
      <c r="F22" s="402"/>
      <c r="G22" s="403"/>
      <c r="H22" s="386"/>
      <c r="I22" s="387"/>
      <c r="J22" s="387"/>
      <c r="K22" s="387"/>
      <c r="L22" s="387"/>
      <c r="M22" s="387"/>
      <c r="N22" s="387"/>
      <c r="O22" s="369"/>
    </row>
    <row r="23" spans="1:39">
      <c r="A23" s="310" t="s">
        <v>22</v>
      </c>
      <c r="B23" s="308" t="s">
        <v>23</v>
      </c>
      <c r="C23" s="308"/>
      <c r="D23" s="308"/>
      <c r="E23" s="308"/>
      <c r="F23" s="308"/>
      <c r="G23" s="366"/>
      <c r="H23" s="377" t="s">
        <v>24</v>
      </c>
      <c r="I23" s="377"/>
      <c r="J23" s="377"/>
      <c r="K23" s="377"/>
      <c r="L23" s="377"/>
      <c r="M23" s="377"/>
      <c r="N23" s="377"/>
      <c r="O23" s="377"/>
      <c r="P23" s="377" t="s">
        <v>25</v>
      </c>
      <c r="Q23" s="377"/>
      <c r="R23" s="377"/>
      <c r="S23" s="377"/>
      <c r="T23" s="377"/>
      <c r="U23" s="377"/>
      <c r="V23" s="377"/>
      <c r="W23" s="377"/>
      <c r="X23" s="377" t="s">
        <v>26</v>
      </c>
      <c r="Y23" s="377"/>
      <c r="Z23" s="377"/>
      <c r="AA23" s="377"/>
      <c r="AB23" s="377"/>
      <c r="AC23" s="377"/>
      <c r="AD23" s="377"/>
      <c r="AE23" s="377"/>
      <c r="AF23" s="377" t="s">
        <v>27</v>
      </c>
      <c r="AG23" s="377"/>
      <c r="AH23" s="377"/>
      <c r="AI23" s="377"/>
      <c r="AJ23" s="377"/>
      <c r="AK23" s="377"/>
      <c r="AL23" s="377"/>
      <c r="AM23" s="377"/>
    </row>
    <row r="24" spans="1:39" ht="11.25" customHeight="1">
      <c r="A24" s="370"/>
      <c r="B24" s="367"/>
      <c r="C24" s="367"/>
      <c r="D24" s="367"/>
      <c r="E24" s="367"/>
      <c r="F24" s="367"/>
      <c r="G24" s="368"/>
      <c r="H24" s="373">
        <f>'認定こども園積算表（処遇Ⅱ）'!M19</f>
        <v>0</v>
      </c>
      <c r="I24" s="374"/>
      <c r="J24" s="374"/>
      <c r="K24" s="374"/>
      <c r="L24" s="374"/>
      <c r="M24" s="374"/>
      <c r="N24" s="374"/>
      <c r="O24" s="366" t="s">
        <v>21</v>
      </c>
      <c r="P24" s="373">
        <f>SUM('認定こども園積算表（処遇Ⅱ）'!M20:O21)</f>
        <v>0</v>
      </c>
      <c r="Q24" s="374"/>
      <c r="R24" s="374"/>
      <c r="S24" s="374"/>
      <c r="T24" s="374"/>
      <c r="U24" s="374"/>
      <c r="V24" s="374"/>
      <c r="W24" s="366" t="s">
        <v>21</v>
      </c>
      <c r="X24" s="373">
        <f>'認定こども園積算表（処遇Ⅱ）'!M22</f>
        <v>0</v>
      </c>
      <c r="Y24" s="374"/>
      <c r="Z24" s="374"/>
      <c r="AA24" s="374"/>
      <c r="AB24" s="374"/>
      <c r="AC24" s="374"/>
      <c r="AD24" s="374"/>
      <c r="AE24" s="366" t="s">
        <v>21</v>
      </c>
      <c r="AF24" s="373">
        <f>'認定こども園積算表（処遇Ⅱ）'!M23</f>
        <v>0</v>
      </c>
      <c r="AG24" s="374"/>
      <c r="AH24" s="374"/>
      <c r="AI24" s="374"/>
      <c r="AJ24" s="374"/>
      <c r="AK24" s="374"/>
      <c r="AL24" s="374"/>
      <c r="AM24" s="366" t="s">
        <v>21</v>
      </c>
    </row>
    <row r="25" spans="1:39" ht="11.25" customHeight="1">
      <c r="A25" s="370"/>
      <c r="B25" s="367"/>
      <c r="C25" s="367"/>
      <c r="D25" s="367"/>
      <c r="E25" s="367"/>
      <c r="F25" s="367"/>
      <c r="G25" s="368"/>
      <c r="H25" s="375"/>
      <c r="I25" s="376"/>
      <c r="J25" s="376"/>
      <c r="K25" s="376"/>
      <c r="L25" s="376"/>
      <c r="M25" s="376"/>
      <c r="N25" s="376"/>
      <c r="O25" s="368"/>
      <c r="P25" s="375"/>
      <c r="Q25" s="376"/>
      <c r="R25" s="376"/>
      <c r="S25" s="376"/>
      <c r="T25" s="376"/>
      <c r="U25" s="376"/>
      <c r="V25" s="376"/>
      <c r="W25" s="368"/>
      <c r="X25" s="375"/>
      <c r="Y25" s="376"/>
      <c r="Z25" s="376"/>
      <c r="AA25" s="376"/>
      <c r="AB25" s="376"/>
      <c r="AC25" s="376"/>
      <c r="AD25" s="376"/>
      <c r="AE25" s="368"/>
      <c r="AF25" s="375"/>
      <c r="AG25" s="376"/>
      <c r="AH25" s="376"/>
      <c r="AI25" s="376"/>
      <c r="AJ25" s="376"/>
      <c r="AK25" s="376"/>
      <c r="AL25" s="376"/>
      <c r="AM25" s="368"/>
    </row>
    <row r="26" spans="1:39">
      <c r="A26" s="370"/>
      <c r="B26" s="367"/>
      <c r="C26" s="367"/>
      <c r="D26" s="367"/>
      <c r="E26" s="367"/>
      <c r="F26" s="367"/>
      <c r="G26" s="368"/>
      <c r="H26" s="375"/>
      <c r="I26" s="376"/>
      <c r="J26" s="376"/>
      <c r="K26" s="376"/>
      <c r="L26" s="376"/>
      <c r="M26" s="376"/>
      <c r="N26" s="376"/>
      <c r="O26" s="368"/>
      <c r="P26" s="7"/>
      <c r="Q26" s="308" t="s">
        <v>28</v>
      </c>
      <c r="R26" s="308"/>
      <c r="S26" s="308"/>
      <c r="T26" s="308"/>
      <c r="U26" s="308"/>
      <c r="V26" s="308"/>
      <c r="W26" s="366"/>
      <c r="X26" s="375"/>
      <c r="Y26" s="376"/>
      <c r="Z26" s="376"/>
      <c r="AA26" s="376"/>
      <c r="AB26" s="376"/>
      <c r="AC26" s="376"/>
      <c r="AD26" s="376"/>
      <c r="AE26" s="368"/>
      <c r="AF26" s="375"/>
      <c r="AG26" s="376"/>
      <c r="AH26" s="376"/>
      <c r="AI26" s="376"/>
      <c r="AJ26" s="376"/>
      <c r="AK26" s="376"/>
      <c r="AL26" s="376"/>
      <c r="AM26" s="368"/>
    </row>
    <row r="27" spans="1:39" ht="11.25" customHeight="1">
      <c r="A27" s="370"/>
      <c r="B27" s="367"/>
      <c r="C27" s="367"/>
      <c r="D27" s="367"/>
      <c r="E27" s="367"/>
      <c r="F27" s="367"/>
      <c r="G27" s="368"/>
      <c r="H27" s="375"/>
      <c r="I27" s="376"/>
      <c r="J27" s="376"/>
      <c r="K27" s="376"/>
      <c r="L27" s="376"/>
      <c r="M27" s="376"/>
      <c r="N27" s="376"/>
      <c r="O27" s="368"/>
      <c r="P27" s="10"/>
      <c r="Q27" s="388">
        <f>'認定こども園積算表（処遇Ⅱ）'!M21</f>
        <v>0</v>
      </c>
      <c r="R27" s="389"/>
      <c r="S27" s="389"/>
      <c r="T27" s="389"/>
      <c r="U27" s="389"/>
      <c r="V27" s="389"/>
      <c r="W27" s="366" t="s">
        <v>21</v>
      </c>
      <c r="X27" s="375"/>
      <c r="Y27" s="376"/>
      <c r="Z27" s="376"/>
      <c r="AA27" s="376"/>
      <c r="AB27" s="376"/>
      <c r="AC27" s="376"/>
      <c r="AD27" s="376"/>
      <c r="AE27" s="368"/>
      <c r="AF27" s="375"/>
      <c r="AG27" s="376"/>
      <c r="AH27" s="376"/>
      <c r="AI27" s="376"/>
      <c r="AJ27" s="376"/>
      <c r="AK27" s="376"/>
      <c r="AL27" s="376"/>
      <c r="AM27" s="368"/>
    </row>
    <row r="28" spans="1:39" ht="11.25" customHeight="1" thickBot="1">
      <c r="A28" s="311"/>
      <c r="B28" s="309"/>
      <c r="C28" s="309"/>
      <c r="D28" s="309"/>
      <c r="E28" s="309"/>
      <c r="F28" s="309"/>
      <c r="G28" s="369"/>
      <c r="H28" s="386"/>
      <c r="I28" s="387"/>
      <c r="J28" s="376"/>
      <c r="K28" s="376"/>
      <c r="L28" s="376"/>
      <c r="M28" s="376"/>
      <c r="N28" s="376"/>
      <c r="O28" s="368"/>
      <c r="P28" s="10"/>
      <c r="Q28" s="390"/>
      <c r="R28" s="343"/>
      <c r="S28" s="343"/>
      <c r="T28" s="343"/>
      <c r="U28" s="343"/>
      <c r="V28" s="343"/>
      <c r="W28" s="368"/>
      <c r="X28" s="375"/>
      <c r="Y28" s="376"/>
      <c r="Z28" s="376"/>
      <c r="AA28" s="376"/>
      <c r="AB28" s="376"/>
      <c r="AC28" s="376"/>
      <c r="AD28" s="376"/>
      <c r="AE28" s="368"/>
      <c r="AF28" s="375"/>
      <c r="AG28" s="376"/>
      <c r="AH28" s="376"/>
      <c r="AI28" s="376"/>
      <c r="AJ28" s="376"/>
      <c r="AK28" s="376"/>
      <c r="AL28" s="376"/>
      <c r="AM28" s="368"/>
    </row>
    <row r="29" spans="1:39" ht="18.75" hidden="1" customHeight="1">
      <c r="A29" s="310" t="s">
        <v>4</v>
      </c>
      <c r="B29" s="380" t="s">
        <v>173</v>
      </c>
      <c r="C29" s="380"/>
      <c r="D29" s="380"/>
      <c r="E29" s="380"/>
      <c r="F29" s="380"/>
      <c r="G29" s="381"/>
      <c r="H29" s="371" t="s">
        <v>29</v>
      </c>
      <c r="I29" s="372"/>
      <c r="J29" s="11" t="s">
        <v>31</v>
      </c>
      <c r="K29" s="12"/>
      <c r="L29" s="12"/>
      <c r="M29" s="12"/>
      <c r="N29" s="12"/>
      <c r="O29" s="12"/>
      <c r="P29" s="12"/>
      <c r="Q29" s="12"/>
      <c r="R29" s="12"/>
      <c r="S29" s="12"/>
      <c r="T29" s="12"/>
      <c r="U29" s="12"/>
      <c r="V29" s="12"/>
      <c r="W29" s="12"/>
      <c r="X29" s="12"/>
      <c r="Y29" s="12"/>
      <c r="Z29" s="12"/>
      <c r="AA29" s="12"/>
      <c r="AB29" s="12"/>
      <c r="AC29" s="12"/>
      <c r="AD29" s="12"/>
      <c r="AE29" s="12"/>
      <c r="AF29" s="12"/>
      <c r="AG29" s="363"/>
      <c r="AH29" s="364"/>
      <c r="AI29" s="364"/>
      <c r="AJ29" s="364"/>
      <c r="AK29" s="364"/>
      <c r="AL29" s="364"/>
      <c r="AM29" s="365"/>
    </row>
    <row r="30" spans="1:39" ht="18.75" hidden="1" customHeight="1">
      <c r="A30" s="370"/>
      <c r="B30" s="382"/>
      <c r="C30" s="382"/>
      <c r="D30" s="382"/>
      <c r="E30" s="382"/>
      <c r="F30" s="382"/>
      <c r="G30" s="383"/>
      <c r="H30" s="371"/>
      <c r="I30" s="372"/>
      <c r="J30" s="13" t="s">
        <v>33</v>
      </c>
      <c r="K30" s="14"/>
      <c r="L30" s="14"/>
      <c r="M30" s="14"/>
      <c r="N30" s="14"/>
      <c r="O30" s="14"/>
      <c r="P30" s="14"/>
      <c r="Q30" s="14"/>
      <c r="R30" s="14"/>
      <c r="S30" s="14"/>
      <c r="T30" s="14"/>
      <c r="U30" s="14"/>
      <c r="V30" s="14"/>
      <c r="W30" s="14"/>
      <c r="X30" s="14"/>
      <c r="Y30" s="14"/>
      <c r="Z30" s="14"/>
      <c r="AA30" s="14"/>
      <c r="AB30" s="14"/>
      <c r="AC30" s="14"/>
      <c r="AD30" s="14"/>
      <c r="AE30" s="14"/>
      <c r="AF30" s="14"/>
      <c r="AG30" s="333"/>
      <c r="AH30" s="334"/>
      <c r="AI30" s="334"/>
      <c r="AJ30" s="334"/>
      <c r="AK30" s="334"/>
      <c r="AL30" s="334"/>
      <c r="AM30" s="335"/>
    </row>
    <row r="31" spans="1:39" ht="18.75" hidden="1" customHeight="1">
      <c r="A31" s="370"/>
      <c r="B31" s="382"/>
      <c r="C31" s="382"/>
      <c r="D31" s="382"/>
      <c r="E31" s="382"/>
      <c r="F31" s="382"/>
      <c r="G31" s="383"/>
      <c r="H31" s="371"/>
      <c r="I31" s="372"/>
      <c r="J31" s="13" t="s">
        <v>34</v>
      </c>
      <c r="K31" s="14"/>
      <c r="L31" s="14"/>
      <c r="M31" s="14"/>
      <c r="N31" s="14"/>
      <c r="O31" s="14"/>
      <c r="P31" s="14"/>
      <c r="Q31" s="14"/>
      <c r="R31" s="14"/>
      <c r="S31" s="14"/>
      <c r="T31" s="14"/>
      <c r="U31" s="14"/>
      <c r="V31" s="14"/>
      <c r="W31" s="14"/>
      <c r="X31" s="14"/>
      <c r="Y31" s="14"/>
      <c r="Z31" s="14"/>
      <c r="AA31" s="14"/>
      <c r="AB31" s="14"/>
      <c r="AC31" s="14"/>
      <c r="AD31" s="14"/>
      <c r="AE31" s="14"/>
      <c r="AF31" s="14"/>
      <c r="AG31" s="333"/>
      <c r="AH31" s="334"/>
      <c r="AI31" s="334"/>
      <c r="AJ31" s="334"/>
      <c r="AK31" s="334"/>
      <c r="AL31" s="334"/>
      <c r="AM31" s="335"/>
    </row>
    <row r="32" spans="1:39" ht="18.75" hidden="1" customHeight="1">
      <c r="A32" s="370"/>
      <c r="B32" s="382"/>
      <c r="C32" s="382"/>
      <c r="D32" s="382"/>
      <c r="E32" s="382"/>
      <c r="F32" s="382"/>
      <c r="G32" s="383"/>
      <c r="H32" s="371"/>
      <c r="I32" s="372"/>
      <c r="J32" s="13" t="s">
        <v>35</v>
      </c>
      <c r="K32" s="14"/>
      <c r="L32" s="14"/>
      <c r="M32" s="14"/>
      <c r="N32" s="14"/>
      <c r="O32" s="14"/>
      <c r="P32" s="14"/>
      <c r="Q32" s="14"/>
      <c r="R32" s="14"/>
      <c r="S32" s="14"/>
      <c r="T32" s="14"/>
      <c r="U32" s="14"/>
      <c r="V32" s="14"/>
      <c r="W32" s="14"/>
      <c r="X32" s="14"/>
      <c r="Y32" s="14"/>
      <c r="Z32" s="14"/>
      <c r="AA32" s="14"/>
      <c r="AB32" s="14"/>
      <c r="AC32" s="14"/>
      <c r="AD32" s="14"/>
      <c r="AE32" s="14"/>
      <c r="AF32" s="14"/>
      <c r="AG32" s="333"/>
      <c r="AH32" s="334"/>
      <c r="AI32" s="334"/>
      <c r="AJ32" s="334"/>
      <c r="AK32" s="334"/>
      <c r="AL32" s="334"/>
      <c r="AM32" s="335"/>
    </row>
    <row r="33" spans="1:39" ht="18.75" hidden="1" customHeight="1">
      <c r="A33" s="370"/>
      <c r="B33" s="382"/>
      <c r="C33" s="382"/>
      <c r="D33" s="382"/>
      <c r="E33" s="382"/>
      <c r="F33" s="382"/>
      <c r="G33" s="383"/>
      <c r="H33" s="371"/>
      <c r="I33" s="372"/>
      <c r="J33" s="13" t="s">
        <v>36</v>
      </c>
      <c r="K33" s="14"/>
      <c r="L33" s="14"/>
      <c r="M33" s="14"/>
      <c r="N33" s="14"/>
      <c r="O33" s="14"/>
      <c r="P33" s="14"/>
      <c r="Q33" s="14"/>
      <c r="R33" s="14"/>
      <c r="S33" s="14"/>
      <c r="T33" s="14"/>
      <c r="U33" s="14"/>
      <c r="V33" s="14"/>
      <c r="W33" s="14"/>
      <c r="X33" s="14"/>
      <c r="Y33" s="14"/>
      <c r="Z33" s="14"/>
      <c r="AA33" s="14"/>
      <c r="AB33" s="14"/>
      <c r="AC33" s="14"/>
      <c r="AD33" s="14"/>
      <c r="AE33" s="14"/>
      <c r="AF33" s="14"/>
      <c r="AG33" s="333"/>
      <c r="AH33" s="334"/>
      <c r="AI33" s="334"/>
      <c r="AJ33" s="334"/>
      <c r="AK33" s="334"/>
      <c r="AL33" s="334"/>
      <c r="AM33" s="335"/>
    </row>
    <row r="34" spans="1:39" ht="18.75" hidden="1" customHeight="1">
      <c r="A34" s="370"/>
      <c r="B34" s="382"/>
      <c r="C34" s="382"/>
      <c r="D34" s="382"/>
      <c r="E34" s="382"/>
      <c r="F34" s="382"/>
      <c r="G34" s="383"/>
      <c r="H34" s="371"/>
      <c r="I34" s="372"/>
      <c r="J34" s="13" t="s">
        <v>37</v>
      </c>
      <c r="K34" s="14"/>
      <c r="L34" s="14"/>
      <c r="M34" s="14"/>
      <c r="N34" s="14"/>
      <c r="O34" s="14"/>
      <c r="P34" s="14"/>
      <c r="Q34" s="14"/>
      <c r="R34" s="14"/>
      <c r="S34" s="14"/>
      <c r="T34" s="14"/>
      <c r="U34" s="14"/>
      <c r="V34" s="14"/>
      <c r="W34" s="14"/>
      <c r="X34" s="14"/>
      <c r="Y34" s="14"/>
      <c r="Z34" s="14"/>
      <c r="AA34" s="14"/>
      <c r="AB34" s="14"/>
      <c r="AC34" s="14"/>
      <c r="AD34" s="14"/>
      <c r="AE34" s="14"/>
      <c r="AF34" s="14"/>
      <c r="AG34" s="333"/>
      <c r="AH34" s="334"/>
      <c r="AI34" s="334"/>
      <c r="AJ34" s="334"/>
      <c r="AK34" s="334"/>
      <c r="AL34" s="334"/>
      <c r="AM34" s="335"/>
    </row>
    <row r="35" spans="1:39" ht="18.75" hidden="1" customHeight="1">
      <c r="A35" s="370"/>
      <c r="B35" s="382"/>
      <c r="C35" s="382"/>
      <c r="D35" s="382"/>
      <c r="E35" s="382"/>
      <c r="F35" s="382"/>
      <c r="G35" s="383"/>
      <c r="H35" s="371"/>
      <c r="I35" s="372"/>
      <c r="J35" s="13" t="s">
        <v>38</v>
      </c>
      <c r="K35" s="14"/>
      <c r="L35" s="14"/>
      <c r="M35" s="14"/>
      <c r="N35" s="14"/>
      <c r="O35" s="14"/>
      <c r="P35" s="14"/>
      <c r="Q35" s="14"/>
      <c r="R35" s="14"/>
      <c r="S35" s="14"/>
      <c r="T35" s="14"/>
      <c r="U35" s="14"/>
      <c r="V35" s="14"/>
      <c r="W35" s="14"/>
      <c r="X35" s="14"/>
      <c r="Y35" s="14"/>
      <c r="Z35" s="14"/>
      <c r="AA35" s="14"/>
      <c r="AB35" s="14"/>
      <c r="AC35" s="14"/>
      <c r="AD35" s="14"/>
      <c r="AE35" s="14"/>
      <c r="AF35" s="14"/>
      <c r="AG35" s="333"/>
      <c r="AH35" s="334"/>
      <c r="AI35" s="334"/>
      <c r="AJ35" s="334"/>
      <c r="AK35" s="334"/>
      <c r="AL35" s="334"/>
      <c r="AM35" s="335"/>
    </row>
    <row r="36" spans="1:39" ht="18.75" hidden="1" customHeight="1">
      <c r="A36" s="370"/>
      <c r="B36" s="382"/>
      <c r="C36" s="382"/>
      <c r="D36" s="382"/>
      <c r="E36" s="382"/>
      <c r="F36" s="382"/>
      <c r="G36" s="383"/>
      <c r="H36" s="371"/>
      <c r="I36" s="372"/>
      <c r="J36" s="13" t="s">
        <v>39</v>
      </c>
      <c r="K36" s="14"/>
      <c r="L36" s="14"/>
      <c r="M36" s="14"/>
      <c r="N36" s="14"/>
      <c r="O36" s="14"/>
      <c r="P36" s="14"/>
      <c r="Q36" s="14"/>
      <c r="R36" s="14"/>
      <c r="S36" s="14"/>
      <c r="T36" s="14"/>
      <c r="U36" s="14"/>
      <c r="V36" s="14"/>
      <c r="W36" s="14"/>
      <c r="X36" s="14"/>
      <c r="Y36" s="14"/>
      <c r="Z36" s="14"/>
      <c r="AA36" s="14"/>
      <c r="AB36" s="14"/>
      <c r="AC36" s="14"/>
      <c r="AD36" s="14"/>
      <c r="AE36" s="14"/>
      <c r="AF36" s="14"/>
      <c r="AG36" s="333"/>
      <c r="AH36" s="334"/>
      <c r="AI36" s="334"/>
      <c r="AJ36" s="334"/>
      <c r="AK36" s="334"/>
      <c r="AL36" s="334"/>
      <c r="AM36" s="335"/>
    </row>
    <row r="37" spans="1:39" ht="18.75" hidden="1" customHeight="1">
      <c r="A37" s="370"/>
      <c r="B37" s="382"/>
      <c r="C37" s="382"/>
      <c r="D37" s="382"/>
      <c r="E37" s="382"/>
      <c r="F37" s="382"/>
      <c r="G37" s="383"/>
      <c r="H37" s="371"/>
      <c r="I37" s="372"/>
      <c r="J37" s="13" t="s">
        <v>40</v>
      </c>
      <c r="K37" s="14"/>
      <c r="L37" s="14"/>
      <c r="M37" s="14"/>
      <c r="N37" s="14"/>
      <c r="O37" s="14"/>
      <c r="P37" s="14"/>
      <c r="Q37" s="14"/>
      <c r="R37" s="14"/>
      <c r="S37" s="14"/>
      <c r="T37" s="14"/>
      <c r="U37" s="14"/>
      <c r="V37" s="14"/>
      <c r="W37" s="14"/>
      <c r="X37" s="14"/>
      <c r="Y37" s="14"/>
      <c r="Z37" s="14"/>
      <c r="AA37" s="14"/>
      <c r="AB37" s="14"/>
      <c r="AC37" s="14"/>
      <c r="AD37" s="14"/>
      <c r="AE37" s="14"/>
      <c r="AF37" s="14"/>
      <c r="AG37" s="333"/>
      <c r="AH37" s="334"/>
      <c r="AI37" s="334"/>
      <c r="AJ37" s="334"/>
      <c r="AK37" s="334"/>
      <c r="AL37" s="334"/>
      <c r="AM37" s="335"/>
    </row>
    <row r="38" spans="1:39" ht="18.75" hidden="1" customHeight="1" thickBot="1">
      <c r="A38" s="370"/>
      <c r="B38" s="382"/>
      <c r="C38" s="382"/>
      <c r="D38" s="382"/>
      <c r="E38" s="382"/>
      <c r="F38" s="382"/>
      <c r="G38" s="383"/>
      <c r="H38" s="371"/>
      <c r="I38" s="372"/>
      <c r="J38" s="15" t="s">
        <v>41</v>
      </c>
      <c r="K38" s="16"/>
      <c r="L38" s="16"/>
      <c r="M38" s="16"/>
      <c r="N38" s="16"/>
      <c r="O38" s="16"/>
      <c r="P38" s="16"/>
      <c r="Q38" s="16"/>
      <c r="R38" s="16"/>
      <c r="S38" s="16"/>
      <c r="T38" s="16"/>
      <c r="U38" s="16"/>
      <c r="V38" s="16"/>
      <c r="W38" s="16"/>
      <c r="X38" s="16"/>
      <c r="Y38" s="16"/>
      <c r="Z38" s="16"/>
      <c r="AA38" s="16"/>
      <c r="AB38" s="16"/>
      <c r="AC38" s="16"/>
      <c r="AD38" s="16"/>
      <c r="AE38" s="16"/>
      <c r="AF38" s="16"/>
      <c r="AG38" s="348"/>
      <c r="AH38" s="349"/>
      <c r="AI38" s="349"/>
      <c r="AJ38" s="349"/>
      <c r="AK38" s="349"/>
      <c r="AL38" s="349"/>
      <c r="AM38" s="350"/>
    </row>
    <row r="39" spans="1:39" ht="18.75" hidden="1" customHeight="1">
      <c r="A39" s="370"/>
      <c r="B39" s="382"/>
      <c r="C39" s="382"/>
      <c r="D39" s="382"/>
      <c r="E39" s="382"/>
      <c r="F39" s="382"/>
      <c r="G39" s="383"/>
      <c r="H39" s="371" t="s">
        <v>49</v>
      </c>
      <c r="I39" s="372"/>
      <c r="J39" s="12" t="s">
        <v>30</v>
      </c>
      <c r="K39" s="12"/>
      <c r="L39" s="12"/>
      <c r="M39" s="12"/>
      <c r="N39" s="12"/>
      <c r="O39" s="12"/>
      <c r="P39" s="12"/>
      <c r="Q39" s="12"/>
      <c r="R39" s="12"/>
      <c r="S39" s="12"/>
      <c r="T39" s="12"/>
      <c r="U39" s="12"/>
      <c r="V39" s="12"/>
      <c r="W39" s="12"/>
      <c r="X39" s="12"/>
      <c r="Y39" s="12"/>
      <c r="Z39" s="12"/>
      <c r="AA39" s="12"/>
      <c r="AB39" s="12"/>
      <c r="AC39" s="12"/>
      <c r="AD39" s="12"/>
      <c r="AE39" s="12"/>
      <c r="AF39" s="12"/>
      <c r="AG39" s="363" t="e">
        <f>#REF!</f>
        <v>#REF!</v>
      </c>
      <c r="AH39" s="364"/>
      <c r="AI39" s="364"/>
      <c r="AJ39" s="364"/>
      <c r="AK39" s="364"/>
      <c r="AL39" s="364"/>
      <c r="AM39" s="365"/>
    </row>
    <row r="40" spans="1:39" ht="18.75" hidden="1" customHeight="1">
      <c r="A40" s="370"/>
      <c r="B40" s="382"/>
      <c r="C40" s="382"/>
      <c r="D40" s="382"/>
      <c r="E40" s="382"/>
      <c r="F40" s="382"/>
      <c r="G40" s="383"/>
      <c r="H40" s="371"/>
      <c r="I40" s="372"/>
      <c r="J40" s="14" t="s">
        <v>42</v>
      </c>
      <c r="K40" s="14"/>
      <c r="L40" s="14"/>
      <c r="M40" s="14"/>
      <c r="N40" s="14"/>
      <c r="O40" s="14"/>
      <c r="P40" s="14"/>
      <c r="Q40" s="14"/>
      <c r="R40" s="14"/>
      <c r="S40" s="14"/>
      <c r="T40" s="14"/>
      <c r="U40" s="14"/>
      <c r="V40" s="14"/>
      <c r="W40" s="14"/>
      <c r="X40" s="14"/>
      <c r="Y40" s="14"/>
      <c r="Z40" s="14"/>
      <c r="AA40" s="14"/>
      <c r="AB40" s="14"/>
      <c r="AC40" s="14"/>
      <c r="AD40" s="14"/>
      <c r="AE40" s="14"/>
      <c r="AF40" s="14"/>
      <c r="AG40" s="333" t="e">
        <f>#REF!</f>
        <v>#REF!</v>
      </c>
      <c r="AH40" s="334"/>
      <c r="AI40" s="334"/>
      <c r="AJ40" s="334"/>
      <c r="AK40" s="334"/>
      <c r="AL40" s="334"/>
      <c r="AM40" s="335"/>
    </row>
    <row r="41" spans="1:39" ht="18.75" hidden="1" customHeight="1">
      <c r="A41" s="370"/>
      <c r="B41" s="382"/>
      <c r="C41" s="382"/>
      <c r="D41" s="382"/>
      <c r="E41" s="382"/>
      <c r="F41" s="382"/>
      <c r="G41" s="383"/>
      <c r="H41" s="371"/>
      <c r="I41" s="372"/>
      <c r="J41" s="14" t="s">
        <v>43</v>
      </c>
      <c r="K41" s="14"/>
      <c r="L41" s="14"/>
      <c r="M41" s="14"/>
      <c r="N41" s="14"/>
      <c r="O41" s="14"/>
      <c r="P41" s="14"/>
      <c r="Q41" s="14"/>
      <c r="R41" s="14"/>
      <c r="S41" s="14"/>
      <c r="T41" s="14"/>
      <c r="U41" s="14"/>
      <c r="V41" s="14"/>
      <c r="W41" s="14"/>
      <c r="X41" s="14"/>
      <c r="Y41" s="14"/>
      <c r="Z41" s="14"/>
      <c r="AA41" s="14"/>
      <c r="AB41" s="14"/>
      <c r="AC41" s="14"/>
      <c r="AD41" s="14"/>
      <c r="AE41" s="14"/>
      <c r="AF41" s="14"/>
      <c r="AG41" s="333" t="e">
        <f>#REF!</f>
        <v>#REF!</v>
      </c>
      <c r="AH41" s="334"/>
      <c r="AI41" s="334"/>
      <c r="AJ41" s="334"/>
      <c r="AK41" s="334"/>
      <c r="AL41" s="334"/>
      <c r="AM41" s="335"/>
    </row>
    <row r="42" spans="1:39" ht="18.75" hidden="1" customHeight="1">
      <c r="A42" s="370"/>
      <c r="B42" s="382"/>
      <c r="C42" s="382"/>
      <c r="D42" s="382"/>
      <c r="E42" s="382"/>
      <c r="F42" s="382"/>
      <c r="G42" s="383"/>
      <c r="H42" s="371"/>
      <c r="I42" s="372"/>
      <c r="J42" s="14" t="s">
        <v>44</v>
      </c>
      <c r="K42" s="14"/>
      <c r="L42" s="14"/>
      <c r="M42" s="14"/>
      <c r="N42" s="14"/>
      <c r="O42" s="14"/>
      <c r="P42" s="14"/>
      <c r="Q42" s="14"/>
      <c r="R42" s="14"/>
      <c r="S42" s="14"/>
      <c r="T42" s="14"/>
      <c r="U42" s="14"/>
      <c r="V42" s="14"/>
      <c r="W42" s="14"/>
      <c r="X42" s="14"/>
      <c r="Y42" s="14"/>
      <c r="Z42" s="14"/>
      <c r="AA42" s="14"/>
      <c r="AB42" s="14"/>
      <c r="AC42" s="14"/>
      <c r="AD42" s="14"/>
      <c r="AE42" s="14"/>
      <c r="AF42" s="14"/>
      <c r="AG42" s="333" t="e">
        <f>#REF!</f>
        <v>#REF!</v>
      </c>
      <c r="AH42" s="334"/>
      <c r="AI42" s="334"/>
      <c r="AJ42" s="334"/>
      <c r="AK42" s="334"/>
      <c r="AL42" s="334"/>
      <c r="AM42" s="335"/>
    </row>
    <row r="43" spans="1:39" ht="18.75" hidden="1" customHeight="1">
      <c r="A43" s="370"/>
      <c r="B43" s="382"/>
      <c r="C43" s="382"/>
      <c r="D43" s="382"/>
      <c r="E43" s="382"/>
      <c r="F43" s="382"/>
      <c r="G43" s="383"/>
      <c r="H43" s="371"/>
      <c r="I43" s="372"/>
      <c r="J43" s="14" t="s">
        <v>45</v>
      </c>
      <c r="K43" s="14"/>
      <c r="L43" s="14"/>
      <c r="M43" s="14"/>
      <c r="N43" s="14"/>
      <c r="O43" s="14"/>
      <c r="P43" s="14"/>
      <c r="Q43" s="14"/>
      <c r="R43" s="14"/>
      <c r="S43" s="14"/>
      <c r="T43" s="14"/>
      <c r="U43" s="14"/>
      <c r="V43" s="14"/>
      <c r="W43" s="14"/>
      <c r="X43" s="14"/>
      <c r="Y43" s="14"/>
      <c r="Z43" s="14"/>
      <c r="AA43" s="14"/>
      <c r="AB43" s="14"/>
      <c r="AC43" s="14"/>
      <c r="AD43" s="14"/>
      <c r="AE43" s="14"/>
      <c r="AF43" s="14"/>
      <c r="AG43" s="333" t="e">
        <f>#REF!</f>
        <v>#REF!</v>
      </c>
      <c r="AH43" s="334"/>
      <c r="AI43" s="334"/>
      <c r="AJ43" s="334"/>
      <c r="AK43" s="334"/>
      <c r="AL43" s="334"/>
      <c r="AM43" s="335"/>
    </row>
    <row r="44" spans="1:39" ht="18.75" hidden="1" customHeight="1" thickBot="1">
      <c r="A44" s="370"/>
      <c r="B44" s="382"/>
      <c r="C44" s="382"/>
      <c r="D44" s="382"/>
      <c r="E44" s="382"/>
      <c r="F44" s="382"/>
      <c r="G44" s="383"/>
      <c r="H44" s="371"/>
      <c r="I44" s="372"/>
      <c r="J44" s="16" t="s">
        <v>46</v>
      </c>
      <c r="K44" s="16"/>
      <c r="L44" s="16"/>
      <c r="M44" s="16"/>
      <c r="N44" s="16"/>
      <c r="O44" s="16"/>
      <c r="P44" s="16"/>
      <c r="Q44" s="16"/>
      <c r="R44" s="16"/>
      <c r="S44" s="16"/>
      <c r="T44" s="16"/>
      <c r="U44" s="16"/>
      <c r="V44" s="16"/>
      <c r="W44" s="16"/>
      <c r="X44" s="16"/>
      <c r="Y44" s="16"/>
      <c r="Z44" s="16"/>
      <c r="AA44" s="16"/>
      <c r="AB44" s="16"/>
      <c r="AC44" s="16"/>
      <c r="AD44" s="16"/>
      <c r="AE44" s="16"/>
      <c r="AF44" s="16"/>
      <c r="AG44" s="357" t="e">
        <f>#REF!</f>
        <v>#REF!</v>
      </c>
      <c r="AH44" s="358"/>
      <c r="AI44" s="358"/>
      <c r="AJ44" s="358"/>
      <c r="AK44" s="358"/>
      <c r="AL44" s="358"/>
      <c r="AM44" s="359"/>
    </row>
    <row r="45" spans="1:39" ht="18.75" customHeight="1">
      <c r="A45" s="370"/>
      <c r="B45" s="382"/>
      <c r="C45" s="382"/>
      <c r="D45" s="382"/>
      <c r="E45" s="382"/>
      <c r="F45" s="382"/>
      <c r="G45" s="383"/>
      <c r="H45" s="391" t="s">
        <v>52</v>
      </c>
      <c r="I45" s="392"/>
      <c r="J45" s="12" t="s">
        <v>30</v>
      </c>
      <c r="K45" s="12"/>
      <c r="L45" s="12"/>
      <c r="M45" s="12"/>
      <c r="N45" s="12"/>
      <c r="O45" s="12"/>
      <c r="P45" s="12"/>
      <c r="Q45" s="12"/>
      <c r="R45" s="12"/>
      <c r="S45" s="12"/>
      <c r="T45" s="12"/>
      <c r="U45" s="12"/>
      <c r="V45" s="12"/>
      <c r="W45" s="12"/>
      <c r="X45" s="12"/>
      <c r="Y45" s="12"/>
      <c r="Z45" s="12"/>
      <c r="AA45" s="12"/>
      <c r="AB45" s="12"/>
      <c r="AC45" s="12"/>
      <c r="AD45" s="12"/>
      <c r="AE45" s="12"/>
      <c r="AF45" s="12"/>
      <c r="AG45" s="360">
        <f>'認定こども園積算表（処遇Ⅱ）'!T27</f>
        <v>0</v>
      </c>
      <c r="AH45" s="361"/>
      <c r="AI45" s="361"/>
      <c r="AJ45" s="361"/>
      <c r="AK45" s="361"/>
      <c r="AL45" s="361"/>
      <c r="AM45" s="362"/>
    </row>
    <row r="46" spans="1:39" ht="18.75" customHeight="1">
      <c r="A46" s="370"/>
      <c r="B46" s="382"/>
      <c r="C46" s="382"/>
      <c r="D46" s="382"/>
      <c r="E46" s="382"/>
      <c r="F46" s="382"/>
      <c r="G46" s="383"/>
      <c r="H46" s="393"/>
      <c r="I46" s="394"/>
      <c r="J46" s="14" t="s">
        <v>32</v>
      </c>
      <c r="K46" s="14"/>
      <c r="L46" s="14"/>
      <c r="M46" s="14"/>
      <c r="N46" s="14"/>
      <c r="O46" s="14"/>
      <c r="P46" s="14"/>
      <c r="Q46" s="14"/>
      <c r="R46" s="14"/>
      <c r="S46" s="14"/>
      <c r="T46" s="14"/>
      <c r="U46" s="14"/>
      <c r="V46" s="14"/>
      <c r="W46" s="14"/>
      <c r="X46" s="14"/>
      <c r="Y46" s="14"/>
      <c r="Z46" s="14"/>
      <c r="AA46" s="14"/>
      <c r="AB46" s="14"/>
      <c r="AC46" s="14"/>
      <c r="AD46" s="14"/>
      <c r="AE46" s="14"/>
      <c r="AF46" s="14"/>
      <c r="AG46" s="327">
        <f>'認定こども園積算表（処遇Ⅱ）'!T28</f>
        <v>0</v>
      </c>
      <c r="AH46" s="328"/>
      <c r="AI46" s="328"/>
      <c r="AJ46" s="328"/>
      <c r="AK46" s="328"/>
      <c r="AL46" s="328"/>
      <c r="AM46" s="329"/>
    </row>
    <row r="47" spans="1:39" ht="18.75" customHeight="1">
      <c r="A47" s="370"/>
      <c r="B47" s="382"/>
      <c r="C47" s="382"/>
      <c r="D47" s="382"/>
      <c r="E47" s="382"/>
      <c r="F47" s="382"/>
      <c r="G47" s="383"/>
      <c r="H47" s="393"/>
      <c r="I47" s="394"/>
      <c r="J47" s="14" t="s">
        <v>42</v>
      </c>
      <c r="K47" s="14"/>
      <c r="L47" s="14"/>
      <c r="M47" s="14"/>
      <c r="N47" s="14"/>
      <c r="O47" s="14"/>
      <c r="P47" s="14"/>
      <c r="Q47" s="14"/>
      <c r="R47" s="14"/>
      <c r="S47" s="14"/>
      <c r="T47" s="14"/>
      <c r="U47" s="14"/>
      <c r="V47" s="14"/>
      <c r="W47" s="14"/>
      <c r="X47" s="14"/>
      <c r="Y47" s="14"/>
      <c r="Z47" s="14"/>
      <c r="AA47" s="14"/>
      <c r="AB47" s="14"/>
      <c r="AC47" s="14"/>
      <c r="AD47" s="14"/>
      <c r="AE47" s="14"/>
      <c r="AF47" s="14"/>
      <c r="AG47" s="327">
        <f>'認定こども園積算表（処遇Ⅱ）'!T31</f>
        <v>0</v>
      </c>
      <c r="AH47" s="328"/>
      <c r="AI47" s="328"/>
      <c r="AJ47" s="328"/>
      <c r="AK47" s="328"/>
      <c r="AL47" s="328"/>
      <c r="AM47" s="329"/>
    </row>
    <row r="48" spans="1:39" ht="18.75" customHeight="1">
      <c r="A48" s="370"/>
      <c r="B48" s="382"/>
      <c r="C48" s="382"/>
      <c r="D48" s="382"/>
      <c r="E48" s="382"/>
      <c r="F48" s="382"/>
      <c r="G48" s="383"/>
      <c r="H48" s="393"/>
      <c r="I48" s="394"/>
      <c r="J48" s="14" t="s">
        <v>47</v>
      </c>
      <c r="K48" s="14"/>
      <c r="L48" s="14"/>
      <c r="M48" s="14"/>
      <c r="N48" s="14"/>
      <c r="O48" s="14"/>
      <c r="P48" s="14"/>
      <c r="Q48" s="14"/>
      <c r="R48" s="14"/>
      <c r="S48" s="14"/>
      <c r="T48" s="14"/>
      <c r="U48" s="14"/>
      <c r="V48" s="14"/>
      <c r="W48" s="14"/>
      <c r="X48" s="14"/>
      <c r="Y48" s="14"/>
      <c r="Z48" s="14"/>
      <c r="AA48" s="14"/>
      <c r="AB48" s="14"/>
      <c r="AC48" s="14"/>
      <c r="AD48" s="14"/>
      <c r="AE48" s="14"/>
      <c r="AF48" s="14"/>
      <c r="AG48" s="327">
        <f>'認定こども園積算表（処遇Ⅱ）'!T32</f>
        <v>0</v>
      </c>
      <c r="AH48" s="328"/>
      <c r="AI48" s="328"/>
      <c r="AJ48" s="328"/>
      <c r="AK48" s="328"/>
      <c r="AL48" s="328"/>
      <c r="AM48" s="329"/>
    </row>
    <row r="49" spans="1:39" ht="18.75" customHeight="1">
      <c r="A49" s="370"/>
      <c r="B49" s="382"/>
      <c r="C49" s="382"/>
      <c r="D49" s="382"/>
      <c r="E49" s="382"/>
      <c r="F49" s="382"/>
      <c r="G49" s="383"/>
      <c r="H49" s="393"/>
      <c r="I49" s="394"/>
      <c r="J49" s="14" t="s">
        <v>165</v>
      </c>
      <c r="K49" s="14"/>
      <c r="L49" s="14"/>
      <c r="M49" s="14"/>
      <c r="N49" s="14"/>
      <c r="O49" s="14"/>
      <c r="P49" s="14"/>
      <c r="Q49" s="14"/>
      <c r="R49" s="14"/>
      <c r="S49" s="14"/>
      <c r="T49" s="14"/>
      <c r="U49" s="14"/>
      <c r="V49" s="14"/>
      <c r="W49" s="14"/>
      <c r="X49" s="14"/>
      <c r="Y49" s="14"/>
      <c r="Z49" s="14"/>
      <c r="AA49" s="14"/>
      <c r="AB49" s="14"/>
      <c r="AC49" s="14"/>
      <c r="AD49" s="14"/>
      <c r="AE49" s="14"/>
      <c r="AF49" s="14"/>
      <c r="AG49" s="327">
        <f>'認定こども園積算表（処遇Ⅱ）'!T33</f>
        <v>0</v>
      </c>
      <c r="AH49" s="328"/>
      <c r="AI49" s="328"/>
      <c r="AJ49" s="328"/>
      <c r="AK49" s="328"/>
      <c r="AL49" s="328"/>
      <c r="AM49" s="329"/>
    </row>
    <row r="50" spans="1:39" ht="18.75" customHeight="1">
      <c r="A50" s="370"/>
      <c r="B50" s="382"/>
      <c r="C50" s="382"/>
      <c r="D50" s="382"/>
      <c r="E50" s="382"/>
      <c r="F50" s="382"/>
      <c r="G50" s="383"/>
      <c r="H50" s="393"/>
      <c r="I50" s="394"/>
      <c r="J50" s="14" t="s">
        <v>34</v>
      </c>
      <c r="K50" s="14"/>
      <c r="L50" s="14"/>
      <c r="M50" s="14"/>
      <c r="N50" s="14"/>
      <c r="O50" s="14"/>
      <c r="P50" s="14"/>
      <c r="Q50" s="14"/>
      <c r="R50" s="14"/>
      <c r="S50" s="14"/>
      <c r="T50" s="14"/>
      <c r="U50" s="14"/>
      <c r="V50" s="14"/>
      <c r="W50" s="14"/>
      <c r="X50" s="14"/>
      <c r="Y50" s="14"/>
      <c r="Z50" s="14"/>
      <c r="AA50" s="14"/>
      <c r="AB50" s="14"/>
      <c r="AC50" s="14"/>
      <c r="AD50" s="14"/>
      <c r="AE50" s="14"/>
      <c r="AF50" s="14"/>
      <c r="AG50" s="327">
        <f>'認定こども園積算表（処遇Ⅱ）'!T34</f>
        <v>0</v>
      </c>
      <c r="AH50" s="328"/>
      <c r="AI50" s="328"/>
      <c r="AJ50" s="328"/>
      <c r="AK50" s="328"/>
      <c r="AL50" s="328"/>
      <c r="AM50" s="329"/>
    </row>
    <row r="51" spans="1:39" ht="18.75" customHeight="1">
      <c r="A51" s="370"/>
      <c r="B51" s="382"/>
      <c r="C51" s="382"/>
      <c r="D51" s="382"/>
      <c r="E51" s="382"/>
      <c r="F51" s="382"/>
      <c r="G51" s="383"/>
      <c r="H51" s="393"/>
      <c r="I51" s="394"/>
      <c r="J51" s="14" t="s">
        <v>35</v>
      </c>
      <c r="K51" s="14"/>
      <c r="L51" s="14"/>
      <c r="M51" s="14"/>
      <c r="N51" s="14"/>
      <c r="O51" s="14"/>
      <c r="P51" s="14"/>
      <c r="Q51" s="14"/>
      <c r="R51" s="14"/>
      <c r="S51" s="14"/>
      <c r="T51" s="14"/>
      <c r="U51" s="14"/>
      <c r="V51" s="14"/>
      <c r="W51" s="14"/>
      <c r="X51" s="14"/>
      <c r="Y51" s="14"/>
      <c r="Z51" s="14"/>
      <c r="AA51" s="14"/>
      <c r="AB51" s="14"/>
      <c r="AC51" s="14"/>
      <c r="AD51" s="14"/>
      <c r="AE51" s="14"/>
      <c r="AF51" s="14"/>
      <c r="AG51" s="327">
        <f>'認定こども園積算表（処遇Ⅱ）'!T35</f>
        <v>0</v>
      </c>
      <c r="AH51" s="328"/>
      <c r="AI51" s="328"/>
      <c r="AJ51" s="328"/>
      <c r="AK51" s="328"/>
      <c r="AL51" s="328"/>
      <c r="AM51" s="329"/>
    </row>
    <row r="52" spans="1:39" ht="18.75" customHeight="1">
      <c r="A52" s="370"/>
      <c r="B52" s="382"/>
      <c r="C52" s="382"/>
      <c r="D52" s="382"/>
      <c r="E52" s="382"/>
      <c r="F52" s="382"/>
      <c r="G52" s="383"/>
      <c r="H52" s="393"/>
      <c r="I52" s="394"/>
      <c r="J52" s="14" t="s">
        <v>36</v>
      </c>
      <c r="K52" s="14"/>
      <c r="L52" s="14"/>
      <c r="M52" s="14"/>
      <c r="N52" s="14"/>
      <c r="O52" s="14"/>
      <c r="P52" s="14"/>
      <c r="Q52" s="14"/>
      <c r="R52" s="14"/>
      <c r="S52" s="14"/>
      <c r="T52" s="14"/>
      <c r="U52" s="14"/>
      <c r="V52" s="14"/>
      <c r="W52" s="14"/>
      <c r="X52" s="14"/>
      <c r="Y52" s="14"/>
      <c r="Z52" s="14"/>
      <c r="AA52" s="14"/>
      <c r="AB52" s="14"/>
      <c r="AC52" s="14"/>
      <c r="AD52" s="14"/>
      <c r="AE52" s="14"/>
      <c r="AF52" s="14"/>
      <c r="AG52" s="327">
        <f>'認定こども園積算表（処遇Ⅱ）'!T36</f>
        <v>0</v>
      </c>
      <c r="AH52" s="328"/>
      <c r="AI52" s="328"/>
      <c r="AJ52" s="328"/>
      <c r="AK52" s="328"/>
      <c r="AL52" s="328"/>
      <c r="AM52" s="329"/>
    </row>
    <row r="53" spans="1:39" ht="18.75" customHeight="1">
      <c r="A53" s="370"/>
      <c r="B53" s="382"/>
      <c r="C53" s="382"/>
      <c r="D53" s="382"/>
      <c r="E53" s="382"/>
      <c r="F53" s="382"/>
      <c r="G53" s="383"/>
      <c r="H53" s="393"/>
      <c r="I53" s="394"/>
      <c r="J53" s="14" t="s">
        <v>45</v>
      </c>
      <c r="K53" s="14"/>
      <c r="L53" s="14"/>
      <c r="M53" s="14"/>
      <c r="N53" s="14"/>
      <c r="O53" s="14"/>
      <c r="P53" s="14"/>
      <c r="Q53" s="14"/>
      <c r="R53" s="14"/>
      <c r="S53" s="14"/>
      <c r="T53" s="14"/>
      <c r="U53" s="14"/>
      <c r="V53" s="14"/>
      <c r="W53" s="14"/>
      <c r="X53" s="14"/>
      <c r="Y53" s="14"/>
      <c r="Z53" s="14"/>
      <c r="AA53" s="14"/>
      <c r="AB53" s="14"/>
      <c r="AC53" s="14"/>
      <c r="AD53" s="14"/>
      <c r="AE53" s="14"/>
      <c r="AF53" s="14"/>
      <c r="AG53" s="327">
        <f>'認定こども園積算表（処遇Ⅱ）'!T37</f>
        <v>0</v>
      </c>
      <c r="AH53" s="328"/>
      <c r="AI53" s="328"/>
      <c r="AJ53" s="328"/>
      <c r="AK53" s="328"/>
      <c r="AL53" s="328"/>
      <c r="AM53" s="329"/>
    </row>
    <row r="54" spans="1:39" ht="18.75" customHeight="1">
      <c r="A54" s="370"/>
      <c r="B54" s="382"/>
      <c r="C54" s="382"/>
      <c r="D54" s="382"/>
      <c r="E54" s="382"/>
      <c r="F54" s="382"/>
      <c r="G54" s="383"/>
      <c r="H54" s="393"/>
      <c r="I54" s="394"/>
      <c r="J54" s="14" t="s">
        <v>48</v>
      </c>
      <c r="K54" s="14"/>
      <c r="L54" s="14"/>
      <c r="M54" s="14"/>
      <c r="N54" s="14"/>
      <c r="O54" s="14"/>
      <c r="P54" s="14"/>
      <c r="Q54" s="14"/>
      <c r="R54" s="14"/>
      <c r="S54" s="14"/>
      <c r="T54" s="14"/>
      <c r="U54" s="14"/>
      <c r="V54" s="14"/>
      <c r="W54" s="14"/>
      <c r="X54" s="14"/>
      <c r="Y54" s="14"/>
      <c r="Z54" s="14"/>
      <c r="AA54" s="14"/>
      <c r="AB54" s="14"/>
      <c r="AC54" s="14"/>
      <c r="AD54" s="14"/>
      <c r="AE54" s="14"/>
      <c r="AF54" s="14"/>
      <c r="AG54" s="327">
        <f>'認定こども園積算表（処遇Ⅱ）'!T38</f>
        <v>0</v>
      </c>
      <c r="AH54" s="328"/>
      <c r="AI54" s="328"/>
      <c r="AJ54" s="328"/>
      <c r="AK54" s="328"/>
      <c r="AL54" s="328"/>
      <c r="AM54" s="329"/>
    </row>
    <row r="55" spans="1:39" ht="18.75" customHeight="1">
      <c r="A55" s="370"/>
      <c r="B55" s="382"/>
      <c r="C55" s="382"/>
      <c r="D55" s="382"/>
      <c r="E55" s="382"/>
      <c r="F55" s="382"/>
      <c r="G55" s="383"/>
      <c r="H55" s="393"/>
      <c r="I55" s="394"/>
      <c r="J55" s="14" t="s">
        <v>38</v>
      </c>
      <c r="K55" s="14"/>
      <c r="L55" s="14"/>
      <c r="M55" s="14"/>
      <c r="N55" s="14"/>
      <c r="O55" s="14"/>
      <c r="P55" s="14"/>
      <c r="Q55" s="14"/>
      <c r="R55" s="14"/>
      <c r="S55" s="14"/>
      <c r="T55" s="14"/>
      <c r="U55" s="14"/>
      <c r="V55" s="14"/>
      <c r="W55" s="14"/>
      <c r="X55" s="14"/>
      <c r="Y55" s="14"/>
      <c r="Z55" s="14"/>
      <c r="AA55" s="14"/>
      <c r="AB55" s="14"/>
      <c r="AC55" s="14"/>
      <c r="AD55" s="14"/>
      <c r="AE55" s="14"/>
      <c r="AF55" s="14"/>
      <c r="AG55" s="327">
        <f>'認定こども園積算表（処遇Ⅱ）'!T39</f>
        <v>0</v>
      </c>
      <c r="AH55" s="328"/>
      <c r="AI55" s="328"/>
      <c r="AJ55" s="328"/>
      <c r="AK55" s="328"/>
      <c r="AL55" s="328"/>
      <c r="AM55" s="329"/>
    </row>
    <row r="56" spans="1:39" ht="18.75" customHeight="1">
      <c r="A56" s="370"/>
      <c r="B56" s="382"/>
      <c r="C56" s="382"/>
      <c r="D56" s="382"/>
      <c r="E56" s="382"/>
      <c r="F56" s="382"/>
      <c r="G56" s="383"/>
      <c r="H56" s="393"/>
      <c r="I56" s="394"/>
      <c r="J56" s="14" t="s">
        <v>39</v>
      </c>
      <c r="K56" s="14"/>
      <c r="L56" s="14"/>
      <c r="M56" s="14"/>
      <c r="N56" s="14"/>
      <c r="O56" s="14"/>
      <c r="P56" s="14"/>
      <c r="Q56" s="14"/>
      <c r="R56" s="14"/>
      <c r="S56" s="14"/>
      <c r="T56" s="14"/>
      <c r="U56" s="14"/>
      <c r="V56" s="14"/>
      <c r="W56" s="14"/>
      <c r="X56" s="14"/>
      <c r="Y56" s="14"/>
      <c r="Z56" s="14"/>
      <c r="AA56" s="14"/>
      <c r="AB56" s="14"/>
      <c r="AC56" s="14"/>
      <c r="AD56" s="14"/>
      <c r="AE56" s="14"/>
      <c r="AF56" s="14"/>
      <c r="AG56" s="327">
        <f>'認定こども園積算表（処遇Ⅱ）'!T40</f>
        <v>0</v>
      </c>
      <c r="AH56" s="328"/>
      <c r="AI56" s="328"/>
      <c r="AJ56" s="328"/>
      <c r="AK56" s="328"/>
      <c r="AL56" s="328"/>
      <c r="AM56" s="329"/>
    </row>
    <row r="57" spans="1:39" ht="18.75" customHeight="1">
      <c r="A57" s="370"/>
      <c r="B57" s="382"/>
      <c r="C57" s="382"/>
      <c r="D57" s="382"/>
      <c r="E57" s="382"/>
      <c r="F57" s="382"/>
      <c r="G57" s="383"/>
      <c r="H57" s="393"/>
      <c r="I57" s="394"/>
      <c r="J57" s="14" t="s">
        <v>50</v>
      </c>
      <c r="K57" s="14"/>
      <c r="L57" s="14"/>
      <c r="M57" s="14"/>
      <c r="N57" s="14"/>
      <c r="O57" s="14"/>
      <c r="P57" s="14"/>
      <c r="Q57" s="14"/>
      <c r="R57" s="14"/>
      <c r="S57" s="14"/>
      <c r="T57" s="14"/>
      <c r="U57" s="14"/>
      <c r="V57" s="14"/>
      <c r="W57" s="14"/>
      <c r="X57" s="14"/>
      <c r="Y57" s="14"/>
      <c r="Z57" s="14"/>
      <c r="AA57" s="14"/>
      <c r="AB57" s="14"/>
      <c r="AC57" s="14"/>
      <c r="AD57" s="14"/>
      <c r="AE57" s="14"/>
      <c r="AF57" s="14"/>
      <c r="AG57" s="327">
        <f>'認定こども園積算表（処遇Ⅱ）'!T41</f>
        <v>0</v>
      </c>
      <c r="AH57" s="328"/>
      <c r="AI57" s="328"/>
      <c r="AJ57" s="328"/>
      <c r="AK57" s="328"/>
      <c r="AL57" s="328"/>
      <c r="AM57" s="329"/>
    </row>
    <row r="58" spans="1:39" ht="18.75" customHeight="1">
      <c r="A58" s="370"/>
      <c r="B58" s="382"/>
      <c r="C58" s="382"/>
      <c r="D58" s="382"/>
      <c r="E58" s="382"/>
      <c r="F58" s="382"/>
      <c r="G58" s="383"/>
      <c r="H58" s="393"/>
      <c r="I58" s="394"/>
      <c r="J58" s="336" t="s">
        <v>51</v>
      </c>
      <c r="K58" s="337"/>
      <c r="L58" s="337"/>
      <c r="M58" s="337"/>
      <c r="N58" s="337"/>
      <c r="O58" s="337"/>
      <c r="P58" s="337"/>
      <c r="Q58" s="337"/>
      <c r="R58" s="337"/>
      <c r="S58" s="337"/>
      <c r="T58" s="337"/>
      <c r="U58" s="337"/>
      <c r="V58" s="337"/>
      <c r="W58" s="337"/>
      <c r="X58" s="337"/>
      <c r="Y58" s="337"/>
      <c r="Z58" s="337"/>
      <c r="AA58" s="337"/>
      <c r="AB58" s="337"/>
      <c r="AC58" s="337"/>
      <c r="AD58" s="337"/>
      <c r="AE58" s="337"/>
      <c r="AF58" s="338"/>
      <c r="AG58" s="339">
        <f>'認定こども園積算表（処遇Ⅱ）'!T42</f>
        <v>0</v>
      </c>
      <c r="AH58" s="340"/>
      <c r="AI58" s="340"/>
      <c r="AJ58" s="340"/>
      <c r="AK58" s="340"/>
      <c r="AL58" s="340"/>
      <c r="AM58" s="341"/>
    </row>
    <row r="59" spans="1:39" ht="24.75" customHeight="1">
      <c r="A59" s="370"/>
      <c r="B59" s="382"/>
      <c r="C59" s="382"/>
      <c r="D59" s="382"/>
      <c r="E59" s="382"/>
      <c r="F59" s="382"/>
      <c r="G59" s="383"/>
      <c r="H59" s="393"/>
      <c r="I59" s="394"/>
      <c r="J59" s="397"/>
      <c r="K59" s="398"/>
      <c r="L59" s="398"/>
      <c r="M59" s="398"/>
      <c r="N59" s="398"/>
      <c r="O59" s="398"/>
      <c r="P59" s="398"/>
      <c r="Q59" s="398"/>
      <c r="R59" s="398"/>
      <c r="S59" s="398"/>
      <c r="T59" s="398"/>
      <c r="U59" s="398"/>
      <c r="V59" s="398"/>
      <c r="W59" s="398"/>
      <c r="X59" s="398"/>
      <c r="Y59" s="398"/>
      <c r="Z59" s="398"/>
      <c r="AA59" s="398"/>
      <c r="AB59" s="398"/>
      <c r="AC59" s="398"/>
      <c r="AD59" s="398"/>
      <c r="AE59" s="398"/>
      <c r="AF59" s="399"/>
      <c r="AG59" s="342"/>
      <c r="AH59" s="343"/>
      <c r="AI59" s="343"/>
      <c r="AJ59" s="343"/>
      <c r="AK59" s="343"/>
      <c r="AL59" s="343"/>
      <c r="AM59" s="344"/>
    </row>
    <row r="60" spans="1:39" ht="18.75" customHeight="1">
      <c r="A60" s="370"/>
      <c r="B60" s="382"/>
      <c r="C60" s="382"/>
      <c r="D60" s="382"/>
      <c r="E60" s="382"/>
      <c r="F60" s="382"/>
      <c r="G60" s="383"/>
      <c r="H60" s="395"/>
      <c r="I60" s="396"/>
      <c r="J60" s="291" t="s">
        <v>73</v>
      </c>
      <c r="K60" s="292"/>
      <c r="L60" s="292"/>
      <c r="M60" s="292"/>
      <c r="N60" s="292"/>
      <c r="O60" s="292"/>
      <c r="P60" s="292"/>
      <c r="Q60" s="292"/>
      <c r="R60" s="292"/>
      <c r="S60" s="292"/>
      <c r="T60" s="292"/>
      <c r="U60" s="292"/>
      <c r="V60" s="292"/>
      <c r="W60" s="292"/>
      <c r="X60" s="292"/>
      <c r="Y60" s="292"/>
      <c r="Z60" s="292"/>
      <c r="AA60" s="292"/>
      <c r="AB60" s="292"/>
      <c r="AC60" s="292"/>
      <c r="AD60" s="292"/>
      <c r="AE60" s="292"/>
      <c r="AF60" s="316"/>
      <c r="AG60" s="345">
        <f>'認定こども園積算表（処遇Ⅱ）'!T43</f>
        <v>0</v>
      </c>
      <c r="AH60" s="346"/>
      <c r="AI60" s="346"/>
      <c r="AJ60" s="346"/>
      <c r="AK60" s="346"/>
      <c r="AL60" s="346"/>
      <c r="AM60" s="347"/>
    </row>
    <row r="61" spans="1:39" ht="18.75" hidden="1" customHeight="1">
      <c r="A61" s="370"/>
      <c r="B61" s="382"/>
      <c r="C61" s="382"/>
      <c r="D61" s="382"/>
      <c r="E61" s="382"/>
      <c r="F61" s="382"/>
      <c r="G61" s="383"/>
      <c r="H61" s="378" t="s">
        <v>59</v>
      </c>
      <c r="I61" s="379"/>
      <c r="J61" s="12" t="s">
        <v>54</v>
      </c>
      <c r="K61" s="12"/>
      <c r="L61" s="12"/>
      <c r="M61" s="12"/>
      <c r="N61" s="12"/>
      <c r="O61" s="12"/>
      <c r="P61" s="12"/>
      <c r="Q61" s="12"/>
      <c r="R61" s="12"/>
      <c r="S61" s="12"/>
      <c r="T61" s="12"/>
      <c r="U61" s="12"/>
      <c r="V61" s="12"/>
      <c r="W61" s="12"/>
      <c r="X61" s="12"/>
      <c r="Y61" s="12"/>
      <c r="Z61" s="12"/>
      <c r="AA61" s="12"/>
      <c r="AB61" s="12"/>
      <c r="AC61" s="12"/>
      <c r="AD61" s="12"/>
      <c r="AE61" s="12"/>
      <c r="AF61" s="12"/>
      <c r="AG61" s="330"/>
      <c r="AH61" s="331"/>
      <c r="AI61" s="331"/>
      <c r="AJ61" s="331"/>
      <c r="AK61" s="331"/>
      <c r="AL61" s="331"/>
      <c r="AM61" s="332"/>
    </row>
    <row r="62" spans="1:39" ht="18.75" hidden="1" customHeight="1">
      <c r="A62" s="370"/>
      <c r="B62" s="382"/>
      <c r="C62" s="382"/>
      <c r="D62" s="382"/>
      <c r="E62" s="382"/>
      <c r="F62" s="382"/>
      <c r="G62" s="383"/>
      <c r="H62" s="378"/>
      <c r="I62" s="379"/>
      <c r="J62" s="14" t="s">
        <v>55</v>
      </c>
      <c r="K62" s="14"/>
      <c r="L62" s="14"/>
      <c r="M62" s="14"/>
      <c r="N62" s="14"/>
      <c r="O62" s="14"/>
      <c r="P62" s="14"/>
      <c r="Q62" s="14"/>
      <c r="R62" s="14"/>
      <c r="S62" s="14"/>
      <c r="T62" s="14"/>
      <c r="U62" s="14"/>
      <c r="V62" s="14"/>
      <c r="W62" s="14"/>
      <c r="X62" s="14"/>
      <c r="Y62" s="14"/>
      <c r="Z62" s="14"/>
      <c r="AA62" s="14"/>
      <c r="AB62" s="14"/>
      <c r="AC62" s="14"/>
      <c r="AD62" s="14"/>
      <c r="AE62" s="14"/>
      <c r="AF62" s="14"/>
      <c r="AG62" s="333"/>
      <c r="AH62" s="334"/>
      <c r="AI62" s="334"/>
      <c r="AJ62" s="334"/>
      <c r="AK62" s="334"/>
      <c r="AL62" s="334"/>
      <c r="AM62" s="335"/>
    </row>
    <row r="63" spans="1:39" ht="18.75" hidden="1" customHeight="1">
      <c r="A63" s="370"/>
      <c r="B63" s="382"/>
      <c r="C63" s="382"/>
      <c r="D63" s="382"/>
      <c r="E63" s="382"/>
      <c r="F63" s="382"/>
      <c r="G63" s="383"/>
      <c r="H63" s="378"/>
      <c r="I63" s="379"/>
      <c r="J63" s="14" t="s">
        <v>56</v>
      </c>
      <c r="K63" s="14"/>
      <c r="L63" s="14"/>
      <c r="M63" s="14"/>
      <c r="N63" s="14"/>
      <c r="O63" s="14"/>
      <c r="P63" s="14"/>
      <c r="Q63" s="14"/>
      <c r="R63" s="14"/>
      <c r="S63" s="14"/>
      <c r="T63" s="14"/>
      <c r="U63" s="14"/>
      <c r="V63" s="14"/>
      <c r="W63" s="14"/>
      <c r="X63" s="14"/>
      <c r="Y63" s="14"/>
      <c r="Z63" s="14"/>
      <c r="AA63" s="14"/>
      <c r="AB63" s="14"/>
      <c r="AC63" s="14"/>
      <c r="AD63" s="14"/>
      <c r="AE63" s="14"/>
      <c r="AF63" s="14"/>
      <c r="AG63" s="333"/>
      <c r="AH63" s="334"/>
      <c r="AI63" s="334"/>
      <c r="AJ63" s="334"/>
      <c r="AK63" s="334"/>
      <c r="AL63" s="334"/>
      <c r="AM63" s="335"/>
    </row>
    <row r="64" spans="1:39" ht="18.75" hidden="1" customHeight="1">
      <c r="A64" s="370"/>
      <c r="B64" s="382"/>
      <c r="C64" s="382"/>
      <c r="D64" s="382"/>
      <c r="E64" s="382"/>
      <c r="F64" s="382"/>
      <c r="G64" s="383"/>
      <c r="H64" s="378"/>
      <c r="I64" s="379"/>
      <c r="J64" s="336" t="s">
        <v>58</v>
      </c>
      <c r="K64" s="337"/>
      <c r="L64" s="337"/>
      <c r="M64" s="337"/>
      <c r="N64" s="337"/>
      <c r="O64" s="337"/>
      <c r="P64" s="337"/>
      <c r="Q64" s="337"/>
      <c r="R64" s="337"/>
      <c r="S64" s="337"/>
      <c r="T64" s="337"/>
      <c r="U64" s="337"/>
      <c r="V64" s="337"/>
      <c r="W64" s="337"/>
      <c r="X64" s="337"/>
      <c r="Y64" s="337"/>
      <c r="Z64" s="337"/>
      <c r="AA64" s="337"/>
      <c r="AB64" s="337"/>
      <c r="AC64" s="337"/>
      <c r="AD64" s="337"/>
      <c r="AE64" s="337"/>
      <c r="AF64" s="338"/>
      <c r="AG64" s="348"/>
      <c r="AH64" s="349"/>
      <c r="AI64" s="349"/>
      <c r="AJ64" s="349"/>
      <c r="AK64" s="349"/>
      <c r="AL64" s="349"/>
      <c r="AM64" s="350"/>
    </row>
    <row r="65" spans="1:39" ht="18.75" hidden="1" customHeight="1">
      <c r="A65" s="370"/>
      <c r="B65" s="382"/>
      <c r="C65" s="382"/>
      <c r="D65" s="382"/>
      <c r="E65" s="382"/>
      <c r="F65" s="382"/>
      <c r="G65" s="383"/>
      <c r="H65" s="378"/>
      <c r="I65" s="379"/>
      <c r="J65" s="291"/>
      <c r="K65" s="292"/>
      <c r="L65" s="292"/>
      <c r="M65" s="292"/>
      <c r="N65" s="292"/>
      <c r="O65" s="292"/>
      <c r="P65" s="292"/>
      <c r="Q65" s="292"/>
      <c r="R65" s="292"/>
      <c r="S65" s="292"/>
      <c r="T65" s="292"/>
      <c r="U65" s="292"/>
      <c r="V65" s="292"/>
      <c r="W65" s="292"/>
      <c r="X65" s="292"/>
      <c r="Y65" s="292"/>
      <c r="Z65" s="292"/>
      <c r="AA65" s="292"/>
      <c r="AB65" s="292"/>
      <c r="AC65" s="292"/>
      <c r="AD65" s="292"/>
      <c r="AE65" s="292"/>
      <c r="AF65" s="316"/>
      <c r="AG65" s="354"/>
      <c r="AH65" s="355"/>
      <c r="AI65" s="355"/>
      <c r="AJ65" s="355"/>
      <c r="AK65" s="355"/>
      <c r="AL65" s="355"/>
      <c r="AM65" s="356"/>
    </row>
    <row r="66" spans="1:39" ht="18.75" hidden="1" customHeight="1">
      <c r="A66" s="370"/>
      <c r="B66" s="382"/>
      <c r="C66" s="382"/>
      <c r="D66" s="382"/>
      <c r="E66" s="382"/>
      <c r="F66" s="382"/>
      <c r="G66" s="383"/>
      <c r="H66" s="378" t="s">
        <v>60</v>
      </c>
      <c r="I66" s="379"/>
      <c r="J66" s="12" t="s">
        <v>53</v>
      </c>
      <c r="K66" s="12"/>
      <c r="L66" s="12"/>
      <c r="M66" s="12"/>
      <c r="N66" s="12"/>
      <c r="O66" s="12"/>
      <c r="P66" s="12"/>
      <c r="Q66" s="12"/>
      <c r="R66" s="12"/>
      <c r="S66" s="12"/>
      <c r="T66" s="12"/>
      <c r="U66" s="12"/>
      <c r="V66" s="12"/>
      <c r="W66" s="12"/>
      <c r="X66" s="12"/>
      <c r="Y66" s="12"/>
      <c r="Z66" s="12"/>
      <c r="AA66" s="12"/>
      <c r="AB66" s="12"/>
      <c r="AC66" s="12"/>
      <c r="AD66" s="12"/>
      <c r="AE66" s="12"/>
      <c r="AF66" s="12"/>
      <c r="AG66" s="330"/>
      <c r="AH66" s="331"/>
      <c r="AI66" s="331"/>
      <c r="AJ66" s="331"/>
      <c r="AK66" s="331"/>
      <c r="AL66" s="331"/>
      <c r="AM66" s="332"/>
    </row>
    <row r="67" spans="1:39" ht="18.75" hidden="1" customHeight="1">
      <c r="A67" s="370"/>
      <c r="B67" s="382"/>
      <c r="C67" s="382"/>
      <c r="D67" s="382"/>
      <c r="E67" s="382"/>
      <c r="F67" s="382"/>
      <c r="G67" s="383"/>
      <c r="H67" s="378"/>
      <c r="I67" s="379"/>
      <c r="J67" s="14" t="s">
        <v>42</v>
      </c>
      <c r="K67" s="14"/>
      <c r="L67" s="14"/>
      <c r="M67" s="14"/>
      <c r="N67" s="14"/>
      <c r="O67" s="14"/>
      <c r="P67" s="14"/>
      <c r="Q67" s="14"/>
      <c r="R67" s="14"/>
      <c r="S67" s="14"/>
      <c r="T67" s="14"/>
      <c r="U67" s="14"/>
      <c r="V67" s="14"/>
      <c r="W67" s="14"/>
      <c r="X67" s="14"/>
      <c r="Y67" s="14"/>
      <c r="Z67" s="14"/>
      <c r="AA67" s="14"/>
      <c r="AB67" s="14"/>
      <c r="AC67" s="14"/>
      <c r="AD67" s="14"/>
      <c r="AE67" s="14"/>
      <c r="AF67" s="14"/>
      <c r="AG67" s="333"/>
      <c r="AH67" s="334"/>
      <c r="AI67" s="334"/>
      <c r="AJ67" s="334"/>
      <c r="AK67" s="334"/>
      <c r="AL67" s="334"/>
      <c r="AM67" s="335"/>
    </row>
    <row r="68" spans="1:39" ht="18.75" hidden="1" customHeight="1">
      <c r="A68" s="370"/>
      <c r="B68" s="382"/>
      <c r="C68" s="382"/>
      <c r="D68" s="382"/>
      <c r="E68" s="382"/>
      <c r="F68" s="382"/>
      <c r="G68" s="383"/>
      <c r="H68" s="378"/>
      <c r="I68" s="379"/>
      <c r="J68" s="336" t="s">
        <v>57</v>
      </c>
      <c r="K68" s="337"/>
      <c r="L68" s="337"/>
      <c r="M68" s="337"/>
      <c r="N68" s="337"/>
      <c r="O68" s="337"/>
      <c r="P68" s="337"/>
      <c r="Q68" s="337"/>
      <c r="R68" s="337"/>
      <c r="S68" s="337"/>
      <c r="T68" s="337"/>
      <c r="U68" s="337"/>
      <c r="V68" s="337"/>
      <c r="W68" s="337"/>
      <c r="X68" s="337"/>
      <c r="Y68" s="337"/>
      <c r="Z68" s="337"/>
      <c r="AA68" s="337"/>
      <c r="AB68" s="337"/>
      <c r="AC68" s="337"/>
      <c r="AD68" s="337"/>
      <c r="AE68" s="337"/>
      <c r="AF68" s="338"/>
      <c r="AG68" s="348"/>
      <c r="AH68" s="349"/>
      <c r="AI68" s="349"/>
      <c r="AJ68" s="349"/>
      <c r="AK68" s="349"/>
      <c r="AL68" s="349"/>
      <c r="AM68" s="350"/>
    </row>
    <row r="69" spans="1:39" ht="18.75" hidden="1" customHeight="1">
      <c r="A69" s="370"/>
      <c r="B69" s="382"/>
      <c r="C69" s="382"/>
      <c r="D69" s="382"/>
      <c r="E69" s="382"/>
      <c r="F69" s="382"/>
      <c r="G69" s="383"/>
      <c r="H69" s="378"/>
      <c r="I69" s="379"/>
      <c r="J69" s="291"/>
      <c r="K69" s="292"/>
      <c r="L69" s="292"/>
      <c r="M69" s="292"/>
      <c r="N69" s="292"/>
      <c r="O69" s="292"/>
      <c r="P69" s="292"/>
      <c r="Q69" s="292"/>
      <c r="R69" s="292"/>
      <c r="S69" s="292"/>
      <c r="T69" s="292"/>
      <c r="U69" s="292"/>
      <c r="V69" s="292"/>
      <c r="W69" s="292"/>
      <c r="X69" s="292"/>
      <c r="Y69" s="292"/>
      <c r="Z69" s="292"/>
      <c r="AA69" s="292"/>
      <c r="AB69" s="292"/>
      <c r="AC69" s="292"/>
      <c r="AD69" s="292"/>
      <c r="AE69" s="292"/>
      <c r="AF69" s="316"/>
      <c r="AG69" s="354"/>
      <c r="AH69" s="355"/>
      <c r="AI69" s="355"/>
      <c r="AJ69" s="355"/>
      <c r="AK69" s="355"/>
      <c r="AL69" s="355"/>
      <c r="AM69" s="356"/>
    </row>
    <row r="70" spans="1:39" ht="18.75" hidden="1" customHeight="1">
      <c r="A70" s="370"/>
      <c r="B70" s="382"/>
      <c r="C70" s="382"/>
      <c r="D70" s="382"/>
      <c r="E70" s="382"/>
      <c r="F70" s="382"/>
      <c r="G70" s="383"/>
      <c r="H70" s="378" t="s">
        <v>61</v>
      </c>
      <c r="I70" s="379"/>
      <c r="J70" s="12" t="s">
        <v>53</v>
      </c>
      <c r="K70" s="12"/>
      <c r="L70" s="12"/>
      <c r="M70" s="12"/>
      <c r="N70" s="12"/>
      <c r="O70" s="12"/>
      <c r="P70" s="12"/>
      <c r="Q70" s="12"/>
      <c r="R70" s="12"/>
      <c r="S70" s="12"/>
      <c r="T70" s="12"/>
      <c r="U70" s="12"/>
      <c r="V70" s="12"/>
      <c r="W70" s="12"/>
      <c r="X70" s="12"/>
      <c r="Y70" s="12"/>
      <c r="Z70" s="12"/>
      <c r="AA70" s="12"/>
      <c r="AB70" s="12"/>
      <c r="AC70" s="12"/>
      <c r="AD70" s="12"/>
      <c r="AE70" s="12"/>
      <c r="AF70" s="12"/>
      <c r="AG70" s="330"/>
      <c r="AH70" s="331"/>
      <c r="AI70" s="331"/>
      <c r="AJ70" s="331"/>
      <c r="AK70" s="331"/>
      <c r="AL70" s="331"/>
      <c r="AM70" s="332"/>
    </row>
    <row r="71" spans="1:39" ht="18.75" hidden="1" customHeight="1">
      <c r="A71" s="370"/>
      <c r="B71" s="382"/>
      <c r="C71" s="382"/>
      <c r="D71" s="382"/>
      <c r="E71" s="382"/>
      <c r="F71" s="382"/>
      <c r="G71" s="383"/>
      <c r="H71" s="378"/>
      <c r="I71" s="379"/>
      <c r="J71" s="14" t="s">
        <v>42</v>
      </c>
      <c r="K71" s="14"/>
      <c r="L71" s="14"/>
      <c r="M71" s="14"/>
      <c r="N71" s="14"/>
      <c r="O71" s="14"/>
      <c r="P71" s="14"/>
      <c r="Q71" s="14"/>
      <c r="R71" s="14"/>
      <c r="S71" s="14"/>
      <c r="T71" s="14"/>
      <c r="U71" s="14"/>
      <c r="V71" s="14"/>
      <c r="W71" s="14"/>
      <c r="X71" s="14"/>
      <c r="Y71" s="14"/>
      <c r="Z71" s="14"/>
      <c r="AA71" s="14"/>
      <c r="AB71" s="14"/>
      <c r="AC71" s="14"/>
      <c r="AD71" s="14"/>
      <c r="AE71" s="14"/>
      <c r="AF71" s="14"/>
      <c r="AG71" s="333"/>
      <c r="AH71" s="334"/>
      <c r="AI71" s="334"/>
      <c r="AJ71" s="334"/>
      <c r="AK71" s="334"/>
      <c r="AL71" s="334"/>
      <c r="AM71" s="335"/>
    </row>
    <row r="72" spans="1:39" ht="18.75" hidden="1" customHeight="1">
      <c r="A72" s="370"/>
      <c r="B72" s="382"/>
      <c r="C72" s="382"/>
      <c r="D72" s="382"/>
      <c r="E72" s="382"/>
      <c r="F72" s="382"/>
      <c r="G72" s="383"/>
      <c r="H72" s="378"/>
      <c r="I72" s="379"/>
      <c r="J72" s="14" t="s">
        <v>45</v>
      </c>
      <c r="K72" s="14"/>
      <c r="L72" s="14"/>
      <c r="M72" s="14"/>
      <c r="N72" s="14"/>
      <c r="O72" s="14"/>
      <c r="P72" s="14"/>
      <c r="Q72" s="14"/>
      <c r="R72" s="14"/>
      <c r="S72" s="14"/>
      <c r="T72" s="14"/>
      <c r="U72" s="14"/>
      <c r="V72" s="14"/>
      <c r="W72" s="14"/>
      <c r="X72" s="14"/>
      <c r="Y72" s="14"/>
      <c r="Z72" s="14"/>
      <c r="AA72" s="14"/>
      <c r="AB72" s="14"/>
      <c r="AC72" s="14"/>
      <c r="AD72" s="14"/>
      <c r="AE72" s="14"/>
      <c r="AF72" s="14"/>
      <c r="AG72" s="333"/>
      <c r="AH72" s="334"/>
      <c r="AI72" s="334"/>
      <c r="AJ72" s="334"/>
      <c r="AK72" s="334"/>
      <c r="AL72" s="334"/>
      <c r="AM72" s="335"/>
    </row>
    <row r="73" spans="1:39" ht="18.75" hidden="1" customHeight="1">
      <c r="A73" s="370"/>
      <c r="B73" s="382"/>
      <c r="C73" s="382"/>
      <c r="D73" s="382"/>
      <c r="E73" s="382"/>
      <c r="F73" s="382"/>
      <c r="G73" s="383"/>
      <c r="H73" s="378"/>
      <c r="I73" s="379"/>
      <c r="J73" s="336" t="s">
        <v>57</v>
      </c>
      <c r="K73" s="337"/>
      <c r="L73" s="337"/>
      <c r="M73" s="337"/>
      <c r="N73" s="337"/>
      <c r="O73" s="337"/>
      <c r="P73" s="337"/>
      <c r="Q73" s="337"/>
      <c r="R73" s="337"/>
      <c r="S73" s="337"/>
      <c r="T73" s="337"/>
      <c r="U73" s="337"/>
      <c r="V73" s="337"/>
      <c r="W73" s="337"/>
      <c r="X73" s="337"/>
      <c r="Y73" s="337"/>
      <c r="Z73" s="337"/>
      <c r="AA73" s="337"/>
      <c r="AB73" s="337"/>
      <c r="AC73" s="337"/>
      <c r="AD73" s="337"/>
      <c r="AE73" s="337"/>
      <c r="AF73" s="338"/>
      <c r="AG73" s="348"/>
      <c r="AH73" s="349"/>
      <c r="AI73" s="349"/>
      <c r="AJ73" s="349"/>
      <c r="AK73" s="349"/>
      <c r="AL73" s="349"/>
      <c r="AM73" s="350"/>
    </row>
    <row r="74" spans="1:39" ht="18.75" hidden="1" customHeight="1" thickBot="1">
      <c r="A74" s="311"/>
      <c r="B74" s="384"/>
      <c r="C74" s="384"/>
      <c r="D74" s="384"/>
      <c r="E74" s="384"/>
      <c r="F74" s="384"/>
      <c r="G74" s="385"/>
      <c r="H74" s="378"/>
      <c r="I74" s="379"/>
      <c r="J74" s="291"/>
      <c r="K74" s="292"/>
      <c r="L74" s="292"/>
      <c r="M74" s="292"/>
      <c r="N74" s="292"/>
      <c r="O74" s="292"/>
      <c r="P74" s="292"/>
      <c r="Q74" s="292"/>
      <c r="R74" s="292"/>
      <c r="S74" s="292"/>
      <c r="T74" s="292"/>
      <c r="U74" s="292"/>
      <c r="V74" s="292"/>
      <c r="W74" s="292"/>
      <c r="X74" s="292"/>
      <c r="Y74" s="292"/>
      <c r="Z74" s="292"/>
      <c r="AA74" s="292"/>
      <c r="AB74" s="292"/>
      <c r="AC74" s="292"/>
      <c r="AD74" s="292"/>
      <c r="AE74" s="292"/>
      <c r="AF74" s="316"/>
      <c r="AG74" s="351"/>
      <c r="AH74" s="352"/>
      <c r="AI74" s="352"/>
      <c r="AJ74" s="352"/>
      <c r="AK74" s="352"/>
      <c r="AL74" s="352"/>
      <c r="AM74" s="353"/>
    </row>
    <row r="75" spans="1:39" ht="23.25" hidden="1" customHeight="1">
      <c r="A75" s="310" t="s">
        <v>3</v>
      </c>
      <c r="B75" s="290" t="s">
        <v>62</v>
      </c>
      <c r="C75" s="290"/>
      <c r="D75" s="290"/>
      <c r="E75" s="290"/>
      <c r="F75" s="290"/>
      <c r="G75" s="325"/>
      <c r="H75" s="17" t="s">
        <v>63</v>
      </c>
      <c r="I75" s="18"/>
      <c r="J75" s="12"/>
      <c r="K75" s="12"/>
      <c r="L75" s="12"/>
      <c r="M75" s="12"/>
      <c r="N75" s="12"/>
      <c r="O75" s="12"/>
      <c r="P75" s="12"/>
      <c r="Q75" s="12"/>
      <c r="R75" s="12"/>
      <c r="S75" s="12"/>
      <c r="T75" s="12"/>
      <c r="U75" s="12"/>
      <c r="V75" s="12"/>
      <c r="W75" s="12"/>
      <c r="X75" s="12"/>
      <c r="Y75" s="12"/>
      <c r="Z75" s="317" t="s">
        <v>65</v>
      </c>
      <c r="AA75" s="317"/>
      <c r="AB75" s="317"/>
      <c r="AC75" s="317"/>
      <c r="AD75" s="317"/>
      <c r="AE75" s="317"/>
      <c r="AF75" s="318"/>
      <c r="AG75" s="319"/>
      <c r="AH75" s="320"/>
      <c r="AI75" s="320"/>
      <c r="AJ75" s="320"/>
      <c r="AK75" s="320"/>
      <c r="AL75" s="320"/>
      <c r="AM75" s="321"/>
    </row>
    <row r="76" spans="1:39" ht="23.25" hidden="1" customHeight="1" thickBot="1">
      <c r="A76" s="311"/>
      <c r="B76" s="292"/>
      <c r="C76" s="292"/>
      <c r="D76" s="292"/>
      <c r="E76" s="292"/>
      <c r="F76" s="292"/>
      <c r="G76" s="326"/>
      <c r="H76" s="19" t="s">
        <v>64</v>
      </c>
      <c r="I76" s="20"/>
      <c r="J76" s="9"/>
      <c r="K76" s="9"/>
      <c r="L76" s="9"/>
      <c r="M76" s="9"/>
      <c r="N76" s="9"/>
      <c r="O76" s="9"/>
      <c r="P76" s="9"/>
      <c r="Q76" s="9"/>
      <c r="R76" s="9"/>
      <c r="S76" s="9"/>
      <c r="T76" s="9"/>
      <c r="U76" s="9"/>
      <c r="V76" s="9"/>
      <c r="W76" s="9"/>
      <c r="X76" s="9"/>
      <c r="Y76" s="9"/>
      <c r="Z76" s="299" t="s">
        <v>65</v>
      </c>
      <c r="AA76" s="300"/>
      <c r="AB76" s="300"/>
      <c r="AC76" s="300"/>
      <c r="AD76" s="300"/>
      <c r="AE76" s="300"/>
      <c r="AF76" s="301"/>
      <c r="AG76" s="322"/>
      <c r="AH76" s="323"/>
      <c r="AI76" s="323"/>
      <c r="AJ76" s="323"/>
      <c r="AK76" s="323"/>
      <c r="AL76" s="323"/>
      <c r="AM76" s="324"/>
    </row>
    <row r="77" spans="1:39" ht="23.25" customHeight="1" thickBot="1">
      <c r="A77" s="21" t="s">
        <v>14</v>
      </c>
      <c r="B77" s="22" t="s">
        <v>66</v>
      </c>
      <c r="C77" s="23"/>
      <c r="D77" s="23"/>
      <c r="E77" s="23"/>
      <c r="F77" s="23"/>
      <c r="G77" s="23"/>
      <c r="H77" s="19"/>
      <c r="I77" s="20"/>
      <c r="J77" s="9"/>
      <c r="K77" s="9"/>
      <c r="L77" s="9"/>
      <c r="M77" s="9"/>
      <c r="N77" s="9"/>
      <c r="O77" s="9"/>
      <c r="P77" s="9"/>
      <c r="Q77" s="9"/>
      <c r="R77" s="9"/>
      <c r="S77" s="9"/>
      <c r="T77" s="9"/>
      <c r="U77" s="9"/>
      <c r="V77" s="9"/>
      <c r="W77" s="9"/>
      <c r="X77" s="9"/>
      <c r="Y77" s="9"/>
      <c r="Z77" s="299"/>
      <c r="AA77" s="300"/>
      <c r="AB77" s="300"/>
      <c r="AC77" s="300"/>
      <c r="AD77" s="300"/>
      <c r="AE77" s="300"/>
      <c r="AF77" s="301"/>
      <c r="AG77" s="302">
        <f>IF(AG17="該当",'認定こども園積算表（処遇Ⅱ）'!AA45,0)</f>
        <v>0</v>
      </c>
      <c r="AH77" s="303"/>
      <c r="AI77" s="303"/>
      <c r="AJ77" s="303"/>
      <c r="AK77" s="303"/>
      <c r="AL77" s="303"/>
      <c r="AM77" s="304"/>
    </row>
    <row r="78" spans="1:39" ht="23.25" customHeight="1">
      <c r="A78" s="310" t="s">
        <v>15</v>
      </c>
      <c r="B78" s="308" t="s">
        <v>67</v>
      </c>
      <c r="C78" s="308"/>
      <c r="D78" s="308"/>
      <c r="E78" s="308"/>
      <c r="F78" s="308"/>
      <c r="G78" s="308"/>
      <c r="H78" s="24" t="s">
        <v>68</v>
      </c>
      <c r="I78" s="25"/>
      <c r="J78" s="26"/>
      <c r="K78" s="26"/>
      <c r="L78" s="26"/>
      <c r="M78" s="26"/>
      <c r="N78" s="26"/>
      <c r="O78" s="26"/>
      <c r="P78" s="26"/>
      <c r="Q78" s="26"/>
      <c r="R78" s="26"/>
      <c r="S78" s="26"/>
      <c r="T78" s="26"/>
      <c r="U78" s="26"/>
      <c r="V78" s="26"/>
      <c r="W78" s="26"/>
      <c r="X78" s="26"/>
      <c r="Y78" s="26"/>
      <c r="Z78" s="27"/>
      <c r="AA78" s="28"/>
      <c r="AB78" s="28"/>
      <c r="AC78" s="28"/>
      <c r="AD78" s="28"/>
      <c r="AE78" s="28"/>
      <c r="AF78" s="29"/>
      <c r="AG78" s="305">
        <f>AG77*1/3</f>
        <v>0</v>
      </c>
      <c r="AH78" s="306"/>
      <c r="AI78" s="306"/>
      <c r="AJ78" s="306"/>
      <c r="AK78" s="306"/>
      <c r="AL78" s="306"/>
      <c r="AM78" s="307"/>
    </row>
    <row r="79" spans="1:39" ht="23.25" customHeight="1" thickBot="1">
      <c r="A79" s="311"/>
      <c r="B79" s="309"/>
      <c r="C79" s="309"/>
      <c r="D79" s="309"/>
      <c r="E79" s="309"/>
      <c r="F79" s="309"/>
      <c r="G79" s="309"/>
      <c r="H79" s="30" t="s">
        <v>69</v>
      </c>
      <c r="I79" s="31"/>
      <c r="J79" s="16"/>
      <c r="K79" s="16"/>
      <c r="L79" s="16"/>
      <c r="M79" s="16"/>
      <c r="N79" s="16"/>
      <c r="O79" s="16"/>
      <c r="P79" s="16"/>
      <c r="Q79" s="16"/>
      <c r="R79" s="16"/>
      <c r="S79" s="16"/>
      <c r="T79" s="16"/>
      <c r="U79" s="16"/>
      <c r="V79" s="16"/>
      <c r="W79" s="16"/>
      <c r="X79" s="16"/>
      <c r="Y79" s="16"/>
      <c r="Z79" s="32"/>
      <c r="AA79" s="33"/>
      <c r="AB79" s="33"/>
      <c r="AC79" s="33"/>
      <c r="AD79" s="33"/>
      <c r="AE79" s="33"/>
      <c r="AF79" s="34"/>
      <c r="AG79" s="312">
        <f>AG77*1/5</f>
        <v>0</v>
      </c>
      <c r="AH79" s="313"/>
      <c r="AI79" s="313"/>
      <c r="AJ79" s="313"/>
      <c r="AK79" s="313"/>
      <c r="AL79" s="313"/>
      <c r="AM79" s="314"/>
    </row>
    <row r="80" spans="1:39">
      <c r="H80" s="35"/>
      <c r="I80" s="35"/>
    </row>
    <row r="81" spans="1:39">
      <c r="A81" s="1" t="s">
        <v>79</v>
      </c>
      <c r="H81" s="35"/>
      <c r="I81" s="35"/>
    </row>
    <row r="82" spans="1:39" ht="14.25" thickBot="1">
      <c r="A82" s="7" t="s">
        <v>178</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5"/>
    </row>
    <row r="83" spans="1:39">
      <c r="A83" s="6"/>
      <c r="B83" s="289" t="s">
        <v>80</v>
      </c>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3"/>
      <c r="AH83" s="294"/>
      <c r="AI83" s="294"/>
      <c r="AJ83" s="294"/>
      <c r="AK83" s="294"/>
      <c r="AL83" s="294"/>
      <c r="AM83" s="295"/>
    </row>
    <row r="84" spans="1:39" ht="14.25" thickBot="1">
      <c r="A84" s="99"/>
      <c r="B84" s="291"/>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6"/>
      <c r="AH84" s="297"/>
      <c r="AI84" s="297"/>
      <c r="AJ84" s="297"/>
      <c r="AK84" s="297"/>
      <c r="AL84" s="297"/>
      <c r="AM84" s="298"/>
    </row>
    <row r="85" spans="1:39">
      <c r="A85" s="99"/>
      <c r="B85" s="289" t="s">
        <v>157</v>
      </c>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315"/>
      <c r="AG85" s="293"/>
      <c r="AH85" s="294"/>
      <c r="AI85" s="294"/>
      <c r="AJ85" s="294"/>
      <c r="AK85" s="294"/>
      <c r="AL85" s="294"/>
      <c r="AM85" s="295"/>
    </row>
    <row r="86" spans="1:39" ht="14.25" customHeight="1" thickBot="1">
      <c r="A86" s="100"/>
      <c r="B86" s="291"/>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316"/>
      <c r="AG86" s="296"/>
      <c r="AH86" s="297"/>
      <c r="AI86" s="297"/>
      <c r="AJ86" s="297"/>
      <c r="AK86" s="297"/>
      <c r="AL86" s="297"/>
      <c r="AM86" s="298"/>
    </row>
    <row r="87" spans="1:39">
      <c r="A87" s="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1"/>
      <c r="AH87" s="41"/>
      <c r="AI87" s="41"/>
      <c r="AJ87" s="41"/>
      <c r="AK87" s="41"/>
      <c r="AL87" s="41"/>
      <c r="AM87" s="41"/>
    </row>
    <row r="88" spans="1:39" ht="14.25" thickBot="1">
      <c r="A88" s="1" t="s">
        <v>81</v>
      </c>
    </row>
    <row r="89" spans="1:39" ht="23.25" customHeight="1" thickBot="1">
      <c r="A89" s="42" t="s">
        <v>82</v>
      </c>
      <c r="B89" s="43"/>
      <c r="C89" s="23"/>
      <c r="D89" s="23"/>
      <c r="E89" s="23"/>
      <c r="F89" s="23"/>
      <c r="G89" s="23"/>
      <c r="H89" s="43"/>
      <c r="I89" s="38"/>
      <c r="J89" s="37"/>
      <c r="K89" s="37"/>
      <c r="L89" s="37"/>
      <c r="M89" s="37"/>
      <c r="N89" s="37"/>
      <c r="O89" s="37"/>
      <c r="P89" s="37"/>
      <c r="Q89" s="37"/>
      <c r="R89" s="37"/>
      <c r="S89" s="37"/>
      <c r="T89" s="37"/>
      <c r="U89" s="37"/>
      <c r="V89" s="37"/>
      <c r="W89" s="37"/>
      <c r="X89" s="37"/>
      <c r="Y89" s="37"/>
      <c r="Z89" s="39"/>
      <c r="AA89" s="36"/>
      <c r="AB89" s="36"/>
      <c r="AC89" s="36"/>
      <c r="AD89" s="36"/>
      <c r="AE89" s="36"/>
      <c r="AF89" s="40"/>
      <c r="AG89" s="282" t="str">
        <f>IF(AND(AG83="該当",AG85="該当"),'認定こども園積算表（処遇Ⅱ）'!AA59,"")</f>
        <v/>
      </c>
      <c r="AH89" s="283"/>
      <c r="AI89" s="283"/>
      <c r="AJ89" s="283"/>
      <c r="AK89" s="283"/>
      <c r="AL89" s="283"/>
      <c r="AM89" s="284"/>
    </row>
    <row r="90" spans="1:39" ht="23.25" customHeight="1" thickBot="1">
      <c r="A90" s="42" t="s">
        <v>83</v>
      </c>
      <c r="B90" s="43"/>
      <c r="C90" s="23"/>
      <c r="D90" s="23"/>
      <c r="E90" s="23"/>
      <c r="F90" s="23"/>
      <c r="G90" s="23"/>
      <c r="H90" s="43"/>
      <c r="I90" s="38"/>
      <c r="J90" s="37"/>
      <c r="K90" s="37"/>
      <c r="L90" s="37"/>
      <c r="M90" s="37"/>
      <c r="N90" s="37"/>
      <c r="O90" s="37"/>
      <c r="P90" s="37"/>
      <c r="Q90" s="37"/>
      <c r="R90" s="37"/>
      <c r="S90" s="37"/>
      <c r="T90" s="37"/>
      <c r="U90" s="37"/>
      <c r="V90" s="37"/>
      <c r="W90" s="37"/>
      <c r="X90" s="37"/>
      <c r="Y90" s="37"/>
      <c r="Z90" s="39"/>
      <c r="AA90" s="36"/>
      <c r="AB90" s="36"/>
      <c r="AC90" s="36"/>
      <c r="AD90" s="36"/>
      <c r="AE90" s="36"/>
      <c r="AF90" s="40"/>
      <c r="AG90" s="282" t="str">
        <f>IF(AND(AG83="該当",AG85="該当"),'認定こども園積算表（処遇Ⅱ）'!AA60,"")</f>
        <v/>
      </c>
      <c r="AH90" s="283"/>
      <c r="AI90" s="283"/>
      <c r="AJ90" s="283"/>
      <c r="AK90" s="283"/>
      <c r="AL90" s="283"/>
      <c r="AM90" s="284"/>
    </row>
    <row r="91" spans="1:39" ht="23.25" customHeight="1" thickBot="1">
      <c r="A91" s="42" t="s">
        <v>84</v>
      </c>
      <c r="B91" s="43"/>
      <c r="C91" s="23"/>
      <c r="D91" s="23"/>
      <c r="E91" s="23"/>
      <c r="F91" s="23"/>
      <c r="G91" s="23"/>
      <c r="H91" s="43"/>
      <c r="I91" s="38"/>
      <c r="J91" s="37"/>
      <c r="K91" s="37"/>
      <c r="L91" s="37"/>
      <c r="M91" s="37"/>
      <c r="N91" s="37"/>
      <c r="O91" s="37"/>
      <c r="P91" s="37"/>
      <c r="Q91" s="37"/>
      <c r="R91" s="37"/>
      <c r="S91" s="37"/>
      <c r="T91" s="37"/>
      <c r="U91" s="37"/>
      <c r="V91" s="37"/>
      <c r="W91" s="37"/>
      <c r="X91" s="37"/>
      <c r="Y91" s="37"/>
      <c r="Z91" s="39"/>
      <c r="AA91" s="36"/>
      <c r="AB91" s="36"/>
      <c r="AC91" s="36"/>
      <c r="AD91" s="36"/>
      <c r="AE91" s="36"/>
      <c r="AF91" s="40"/>
      <c r="AG91" s="282" t="str">
        <f>IF(AND(AG83="該当",AG85="該当"),'認定こども園積算表（処遇Ⅱ）'!AA61,"")</f>
        <v/>
      </c>
      <c r="AH91" s="283"/>
      <c r="AI91" s="283"/>
      <c r="AJ91" s="283"/>
      <c r="AK91" s="283"/>
      <c r="AL91" s="283"/>
      <c r="AM91" s="284"/>
    </row>
    <row r="92" spans="1:39" ht="23.25" customHeight="1" thickBot="1">
      <c r="A92" s="42" t="s">
        <v>85</v>
      </c>
      <c r="B92" s="43"/>
      <c r="C92" s="23"/>
      <c r="D92" s="23"/>
      <c r="E92" s="23"/>
      <c r="F92" s="23"/>
      <c r="G92" s="23"/>
      <c r="H92" s="43"/>
      <c r="I92" s="38"/>
      <c r="J92" s="37"/>
      <c r="K92" s="37"/>
      <c r="L92" s="37"/>
      <c r="M92" s="37"/>
      <c r="N92" s="37"/>
      <c r="O92" s="37"/>
      <c r="P92" s="37"/>
      <c r="Q92" s="37"/>
      <c r="R92" s="37"/>
      <c r="S92" s="37"/>
      <c r="T92" s="37"/>
      <c r="U92" s="37"/>
      <c r="V92" s="37"/>
      <c r="W92" s="37"/>
      <c r="X92" s="37"/>
      <c r="Y92" s="37"/>
      <c r="Z92" s="39"/>
      <c r="AA92" s="36"/>
      <c r="AB92" s="36"/>
      <c r="AC92" s="36"/>
      <c r="AD92" s="36"/>
      <c r="AE92" s="36"/>
      <c r="AF92" s="40"/>
      <c r="AG92" s="285" t="str">
        <f>IF(AND(AG83="該当",AG85="該当"),'認定こども園積算表（処遇Ⅱ）'!X62,"")</f>
        <v/>
      </c>
      <c r="AH92" s="286"/>
      <c r="AI92" s="286"/>
      <c r="AJ92" s="286"/>
      <c r="AK92" s="286"/>
      <c r="AL92" s="286"/>
      <c r="AM92" s="287"/>
    </row>
    <row r="93" spans="1:39" ht="23.25" customHeight="1" thickBot="1">
      <c r="A93" s="42" t="s">
        <v>86</v>
      </c>
      <c r="B93" s="43"/>
      <c r="C93" s="23"/>
      <c r="D93" s="23"/>
      <c r="E93" s="23"/>
      <c r="F93" s="23"/>
      <c r="G93" s="23"/>
      <c r="H93" s="43"/>
      <c r="I93" s="38"/>
      <c r="J93" s="37"/>
      <c r="K93" s="37"/>
      <c r="L93" s="37"/>
      <c r="M93" s="37"/>
      <c r="N93" s="37"/>
      <c r="O93" s="37"/>
      <c r="P93" s="37"/>
      <c r="Q93" s="37"/>
      <c r="R93" s="37"/>
      <c r="S93" s="37"/>
      <c r="T93" s="37"/>
      <c r="U93" s="37"/>
      <c r="V93" s="37"/>
      <c r="W93" s="37"/>
      <c r="X93" s="37"/>
      <c r="Y93" s="37"/>
      <c r="Z93" s="39"/>
      <c r="AA93" s="36"/>
      <c r="AB93" s="36"/>
      <c r="AC93" s="36"/>
      <c r="AD93" s="36"/>
      <c r="AE93" s="36"/>
      <c r="AF93" s="40"/>
      <c r="AG93" s="285" t="str">
        <f>IF(AND(AG83="該当",AG85="該当"),'認定こども園積算表（処遇Ⅱ）'!X63,"")</f>
        <v/>
      </c>
      <c r="AH93" s="286"/>
      <c r="AI93" s="286"/>
      <c r="AJ93" s="286"/>
      <c r="AK93" s="286"/>
      <c r="AL93" s="286"/>
      <c r="AM93" s="287"/>
    </row>
    <row r="95" spans="1:39" ht="13.5" customHeight="1">
      <c r="A95" s="288" t="s">
        <v>174</v>
      </c>
      <c r="B95" s="288"/>
      <c r="C95" s="288"/>
      <c r="D95" s="288"/>
      <c r="E95" s="288"/>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row>
    <row r="96" spans="1:39">
      <c r="A96" s="288"/>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row>
    <row r="97" spans="1:39">
      <c r="A97" s="288"/>
      <c r="B97" s="288"/>
      <c r="C97" s="288"/>
      <c r="D97" s="288"/>
      <c r="E97" s="288"/>
      <c r="F97" s="288"/>
      <c r="G97" s="288"/>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row>
  </sheetData>
  <sheetProtection password="9207" sheet="1" objects="1" scenarios="1" formatCells="0"/>
  <mergeCells count="114">
    <mergeCell ref="V9:AB10"/>
    <mergeCell ref="AC9:AM10"/>
    <mergeCell ref="V7:AB7"/>
    <mergeCell ref="AC7:AM7"/>
    <mergeCell ref="V8:AB8"/>
    <mergeCell ref="AC8:AM8"/>
    <mergeCell ref="A2:AM3"/>
    <mergeCell ref="AC4:AM4"/>
    <mergeCell ref="V6:AB6"/>
    <mergeCell ref="AC6:AF6"/>
    <mergeCell ref="AG6:AK6"/>
    <mergeCell ref="AL6:AM6"/>
    <mergeCell ref="H21:N22"/>
    <mergeCell ref="O21:O22"/>
    <mergeCell ref="H23:O23"/>
    <mergeCell ref="B17:AF18"/>
    <mergeCell ref="AG17:AM18"/>
    <mergeCell ref="A21:A22"/>
    <mergeCell ref="B21:G22"/>
    <mergeCell ref="V11:AB11"/>
    <mergeCell ref="AC11:AL11"/>
    <mergeCell ref="H39:I44"/>
    <mergeCell ref="H61:I65"/>
    <mergeCell ref="A29:A74"/>
    <mergeCell ref="B29:G74"/>
    <mergeCell ref="W27:W28"/>
    <mergeCell ref="H24:N28"/>
    <mergeCell ref="O24:O28"/>
    <mergeCell ref="X24:AD28"/>
    <mergeCell ref="AE24:AE28"/>
    <mergeCell ref="P24:V25"/>
    <mergeCell ref="W24:W25"/>
    <mergeCell ref="Q26:W26"/>
    <mergeCell ref="Q27:V28"/>
    <mergeCell ref="H45:I60"/>
    <mergeCell ref="H66:I69"/>
    <mergeCell ref="H70:I74"/>
    <mergeCell ref="J73:AF74"/>
    <mergeCell ref="J58:AF59"/>
    <mergeCell ref="J60:AF60"/>
    <mergeCell ref="AG29:AM29"/>
    <mergeCell ref="AG30:AM30"/>
    <mergeCell ref="AG31:AM31"/>
    <mergeCell ref="AG32:AM32"/>
    <mergeCell ref="AG33:AM33"/>
    <mergeCell ref="AG34:AM34"/>
    <mergeCell ref="AG35:AM35"/>
    <mergeCell ref="B23:G28"/>
    <mergeCell ref="A23:A28"/>
    <mergeCell ref="H29:I38"/>
    <mergeCell ref="AF24:AL28"/>
    <mergeCell ref="AM24:AM28"/>
    <mergeCell ref="P23:W23"/>
    <mergeCell ref="X23:AE23"/>
    <mergeCell ref="AF23:AM23"/>
    <mergeCell ref="AG42:AM42"/>
    <mergeCell ref="AG43:AM43"/>
    <mergeCell ref="AG44:AM44"/>
    <mergeCell ref="AG45:AM45"/>
    <mergeCell ref="AG46:AM46"/>
    <mergeCell ref="AG47:AM47"/>
    <mergeCell ref="AG36:AM36"/>
    <mergeCell ref="AG37:AM37"/>
    <mergeCell ref="AG38:AM38"/>
    <mergeCell ref="AG39:AM39"/>
    <mergeCell ref="AG40:AM40"/>
    <mergeCell ref="AG41:AM41"/>
    <mergeCell ref="AG48:AM48"/>
    <mergeCell ref="AG50:AM50"/>
    <mergeCell ref="AG51:AM51"/>
    <mergeCell ref="AG52:AM52"/>
    <mergeCell ref="AG53:AM53"/>
    <mergeCell ref="AG54:AM54"/>
    <mergeCell ref="AG58:AM59"/>
    <mergeCell ref="AG60:AM60"/>
    <mergeCell ref="AG73:AM74"/>
    <mergeCell ref="AG68:AM69"/>
    <mergeCell ref="AG63:AM63"/>
    <mergeCell ref="AG66:AM66"/>
    <mergeCell ref="AG67:AM67"/>
    <mergeCell ref="AG70:AM70"/>
    <mergeCell ref="AG64:AM65"/>
    <mergeCell ref="AG71:AM71"/>
    <mergeCell ref="AG72:AM72"/>
    <mergeCell ref="AG49:AM49"/>
    <mergeCell ref="Z75:AF75"/>
    <mergeCell ref="Z76:AF76"/>
    <mergeCell ref="AG75:AM75"/>
    <mergeCell ref="AG76:AM76"/>
    <mergeCell ref="B75:G76"/>
    <mergeCell ref="A75:A76"/>
    <mergeCell ref="AG55:AM55"/>
    <mergeCell ref="AG56:AM56"/>
    <mergeCell ref="AG57:AM57"/>
    <mergeCell ref="AG61:AM61"/>
    <mergeCell ref="AG62:AM62"/>
    <mergeCell ref="J68:AF69"/>
    <mergeCell ref="J64:AF65"/>
    <mergeCell ref="AG89:AM89"/>
    <mergeCell ref="AG90:AM90"/>
    <mergeCell ref="AG91:AM91"/>
    <mergeCell ref="AG92:AM92"/>
    <mergeCell ref="AG93:AM93"/>
    <mergeCell ref="A95:AM97"/>
    <mergeCell ref="B83:AF84"/>
    <mergeCell ref="AG83:AM84"/>
    <mergeCell ref="Z77:AF77"/>
    <mergeCell ref="AG77:AM77"/>
    <mergeCell ref="AG78:AM78"/>
    <mergeCell ref="B78:G79"/>
    <mergeCell ref="A78:A79"/>
    <mergeCell ref="AG79:AM79"/>
    <mergeCell ref="B85:AF86"/>
    <mergeCell ref="AG85:AM86"/>
  </mergeCells>
  <phoneticPr fontId="1"/>
  <dataValidations count="1">
    <dataValidation type="list" allowBlank="1" showInputMessage="1" showErrorMessage="1" sqref="AG17:AM18 AG83:AM84 AG87:AM87 AG85">
      <formula1>"該当,非該当"</formula1>
    </dataValidation>
  </dataValidations>
  <pageMargins left="0.7" right="0.7" top="0.75" bottom="0.75" header="0.3" footer="0.3"/>
  <pageSetup paperSize="9" scale="95" orientation="portrait" r:id="rId1"/>
  <rowBreaks count="1" manualBreakCount="1">
    <brk id="79"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認定こども園積算表（処遇Ⅱ）</vt:lpstr>
      <vt:lpstr>第５号様式</vt:lpstr>
      <vt:lpstr>第５号様式!Print_Area</vt:lpstr>
      <vt:lpstr>'認定こども園積算表（処遇Ⅱ）'!Print_Area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2019-07-17T08:02:16Z</dcterms:modified>
</cp:coreProperties>
</file>