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75" yWindow="495" windowWidth="18330" windowHeight="5655"/>
  </bookViews>
  <sheets>
    <sheet name="予算概要" sheetId="1" r:id="rId1"/>
  </sheets>
  <definedNames>
    <definedName name="_xlnm.Print_Area" localSheetId="0">予算概要!$A$1:$U$240</definedName>
  </definedNames>
  <calcPr calcId="162913"/>
</workbook>
</file>

<file path=xl/calcChain.xml><?xml version="1.0" encoding="utf-8"?>
<calcChain xmlns="http://schemas.openxmlformats.org/spreadsheetml/2006/main">
  <c r="S164" i="1" l="1"/>
  <c r="Q164" i="1"/>
  <c r="J164" i="1" l="1"/>
  <c r="H164" i="1"/>
  <c r="L160" i="1"/>
  <c r="K160" i="1" s="1"/>
  <c r="T160" i="1"/>
  <c r="H44" i="1" l="1"/>
  <c r="S148" i="1" l="1"/>
  <c r="Q148" i="1"/>
  <c r="J148" i="1"/>
  <c r="H148" i="1"/>
  <c r="S22" i="1" l="1"/>
  <c r="Q22" i="1"/>
  <c r="J22" i="1"/>
  <c r="H22" i="1"/>
  <c r="Q86" i="1" l="1"/>
  <c r="S226" i="1" l="1"/>
  <c r="S220" i="1"/>
  <c r="S210" i="1"/>
  <c r="J226" i="1"/>
  <c r="J220" i="1"/>
  <c r="J210" i="1"/>
  <c r="S192" i="1"/>
  <c r="S176" i="1"/>
  <c r="S170" i="1"/>
  <c r="S166" i="1"/>
  <c r="J192" i="1"/>
  <c r="J184" i="1"/>
  <c r="S134" i="1"/>
  <c r="S124" i="1"/>
  <c r="S112" i="1"/>
  <c r="S102" i="1"/>
  <c r="T98" i="1"/>
  <c r="T100" i="1"/>
  <c r="T118" i="1"/>
  <c r="T120" i="1"/>
  <c r="T122" i="1"/>
  <c r="T130" i="1"/>
  <c r="T132" i="1"/>
  <c r="T144" i="1"/>
  <c r="T146" i="1"/>
  <c r="J134" i="1"/>
  <c r="J124" i="1"/>
  <c r="J112" i="1"/>
  <c r="J102" i="1"/>
  <c r="S86" i="1"/>
  <c r="S70" i="1"/>
  <c r="S54" i="1"/>
  <c r="S44" i="1"/>
  <c r="J86" i="1"/>
  <c r="J70" i="1"/>
  <c r="J54" i="1"/>
  <c r="J44" i="1"/>
  <c r="L44" i="1" s="1"/>
  <c r="K44" i="1" s="1"/>
  <c r="H86" i="1"/>
  <c r="L12" i="1"/>
  <c r="K12" i="1" s="1"/>
  <c r="U68" i="1"/>
  <c r="T68" i="1" s="1"/>
  <c r="U66" i="1"/>
  <c r="T66" i="1" s="1"/>
  <c r="U142" i="1"/>
  <c r="T142" i="1" s="1"/>
  <c r="L130" i="1"/>
  <c r="K130" i="1" s="1"/>
  <c r="Q70" i="1"/>
  <c r="U60" i="1"/>
  <c r="T60" i="1" s="1"/>
  <c r="U62" i="1"/>
  <c r="T62" i="1" s="1"/>
  <c r="U64" i="1"/>
  <c r="T64" i="1" s="1"/>
  <c r="H70" i="1"/>
  <c r="L66" i="1"/>
  <c r="K66" i="1" s="1"/>
  <c r="L64" i="1"/>
  <c r="K64" i="1" s="1"/>
  <c r="L62" i="1"/>
  <c r="K62" i="1" s="1"/>
  <c r="L60" i="1"/>
  <c r="K60" i="1" s="1"/>
  <c r="L58" i="1"/>
  <c r="K58" i="1" s="1"/>
  <c r="L38" i="1"/>
  <c r="K38" i="1" s="1"/>
  <c r="T36" i="1"/>
  <c r="L16" i="1"/>
  <c r="K16" i="1" s="1"/>
  <c r="U22" i="1"/>
  <c r="T22" i="1" s="1"/>
  <c r="Q210" i="1"/>
  <c r="H210" i="1"/>
  <c r="L210" i="1" s="1"/>
  <c r="K210" i="1" s="1"/>
  <c r="T204" i="1"/>
  <c r="L204" i="1"/>
  <c r="K204" i="1" s="1"/>
  <c r="T206" i="1"/>
  <c r="L206" i="1"/>
  <c r="K206" i="1" s="1"/>
  <c r="L146" i="1"/>
  <c r="K146" i="1" s="1"/>
  <c r="Q44" i="1"/>
  <c r="L144" i="1"/>
  <c r="K144" i="1" s="1"/>
  <c r="T84" i="1"/>
  <c r="L84" i="1"/>
  <c r="K84" i="1" s="1"/>
  <c r="U26" i="1"/>
  <c r="T26" i="1" s="1"/>
  <c r="L26" i="1"/>
  <c r="K26" i="1" s="1"/>
  <c r="T16" i="1"/>
  <c r="Q170" i="1"/>
  <c r="Q176" i="1"/>
  <c r="Q166" i="1"/>
  <c r="H184" i="1"/>
  <c r="L176" i="1"/>
  <c r="K176" i="1" s="1"/>
  <c r="U74" i="1"/>
  <c r="T74" i="1" s="1"/>
  <c r="L74" i="1"/>
  <c r="K74" i="1" s="1"/>
  <c r="U180" i="1"/>
  <c r="T180" i="1" s="1"/>
  <c r="U12" i="1"/>
  <c r="T12" i="1" s="1"/>
  <c r="U34" i="1"/>
  <c r="T34" i="1" s="1"/>
  <c r="T38" i="1"/>
  <c r="U156" i="1"/>
  <c r="T156" i="1" s="1"/>
  <c r="L156" i="1"/>
  <c r="K156" i="1" s="1"/>
  <c r="U182" i="1"/>
  <c r="T182" i="1" s="1"/>
  <c r="U178" i="1"/>
  <c r="T178" i="1" s="1"/>
  <c r="K180" i="1"/>
  <c r="Q102" i="1"/>
  <c r="U102" i="1" s="1"/>
  <c r="T102" i="1" s="1"/>
  <c r="H102" i="1"/>
  <c r="L100" i="1"/>
  <c r="K100" i="1" s="1"/>
  <c r="L6" i="1"/>
  <c r="K6" i="1" s="1"/>
  <c r="U6" i="1"/>
  <c r="T6" i="1" s="1"/>
  <c r="L8" i="1"/>
  <c r="K8" i="1" s="1"/>
  <c r="U8" i="1"/>
  <c r="T8" i="1" s="1"/>
  <c r="L10" i="1"/>
  <c r="K10" i="1" s="1"/>
  <c r="U10" i="1"/>
  <c r="T10" i="1" s="1"/>
  <c r="L14" i="1"/>
  <c r="K14" i="1" s="1"/>
  <c r="T14" i="1"/>
  <c r="L20" i="1"/>
  <c r="K20" i="1" s="1"/>
  <c r="T20" i="1"/>
  <c r="L18" i="1"/>
  <c r="K18" i="1" s="1"/>
  <c r="T18" i="1"/>
  <c r="L24" i="1"/>
  <c r="K24" i="1" s="1"/>
  <c r="U24" i="1"/>
  <c r="T24" i="1" s="1"/>
  <c r="L28" i="1"/>
  <c r="K28" i="1" s="1"/>
  <c r="U28" i="1"/>
  <c r="T28" i="1" s="1"/>
  <c r="L30" i="1"/>
  <c r="K30" i="1" s="1"/>
  <c r="U30" i="1"/>
  <c r="T30" i="1" s="1"/>
  <c r="L34" i="1"/>
  <c r="K34" i="1" s="1"/>
  <c r="L36" i="1"/>
  <c r="K36" i="1" s="1"/>
  <c r="L40" i="1"/>
  <c r="K40" i="1" s="1"/>
  <c r="T40" i="1"/>
  <c r="L42" i="1"/>
  <c r="K42" i="1" s="1"/>
  <c r="T42" i="1"/>
  <c r="L46" i="1"/>
  <c r="K46" i="1" s="1"/>
  <c r="U46" i="1"/>
  <c r="T46" i="1" s="1"/>
  <c r="L48" i="1"/>
  <c r="K48" i="1" s="1"/>
  <c r="U48" i="1"/>
  <c r="T48" i="1" s="1"/>
  <c r="L50" i="1"/>
  <c r="K50" i="1" s="1"/>
  <c r="U50" i="1"/>
  <c r="T50" i="1" s="1"/>
  <c r="L52" i="1"/>
  <c r="K52" i="1" s="1"/>
  <c r="T52" i="1"/>
  <c r="H54" i="1"/>
  <c r="Q54" i="1"/>
  <c r="L56" i="1"/>
  <c r="K56" i="1" s="1"/>
  <c r="U56" i="1"/>
  <c r="T56" i="1" s="1"/>
  <c r="K68" i="1"/>
  <c r="U58" i="1"/>
  <c r="T58" i="1" s="1"/>
  <c r="L72" i="1"/>
  <c r="K72" i="1" s="1"/>
  <c r="U72" i="1"/>
  <c r="T72" i="1" s="1"/>
  <c r="L76" i="1"/>
  <c r="K76" i="1" s="1"/>
  <c r="U76" i="1"/>
  <c r="T76" i="1" s="1"/>
  <c r="L78" i="1"/>
  <c r="K78" i="1" s="1"/>
  <c r="U78" i="1"/>
  <c r="T78" i="1" s="1"/>
  <c r="L80" i="1"/>
  <c r="K80" i="1" s="1"/>
  <c r="T80" i="1"/>
  <c r="L82" i="1"/>
  <c r="K82" i="1" s="1"/>
  <c r="T82" i="1"/>
  <c r="L88" i="1"/>
  <c r="K88" i="1" s="1"/>
  <c r="U88" i="1"/>
  <c r="T88" i="1" s="1"/>
  <c r="L90" i="1"/>
  <c r="K90" i="1" s="1"/>
  <c r="U90" i="1"/>
  <c r="T90" i="1" s="1"/>
  <c r="L94" i="1"/>
  <c r="K94" i="1" s="1"/>
  <c r="U94" i="1"/>
  <c r="T94" i="1" s="1"/>
  <c r="L96" i="1"/>
  <c r="K96" i="1" s="1"/>
  <c r="U96" i="1"/>
  <c r="T96" i="1" s="1"/>
  <c r="L98" i="1"/>
  <c r="K98" i="1" s="1"/>
  <c r="L104" i="1"/>
  <c r="K104" i="1" s="1"/>
  <c r="U104" i="1"/>
  <c r="T104" i="1" s="1"/>
  <c r="L106" i="1"/>
  <c r="K106" i="1" s="1"/>
  <c r="U106" i="1"/>
  <c r="T106" i="1" s="1"/>
  <c r="L108" i="1"/>
  <c r="K108" i="1" s="1"/>
  <c r="U108" i="1"/>
  <c r="T108" i="1" s="1"/>
  <c r="L110" i="1"/>
  <c r="K110" i="1" s="1"/>
  <c r="U110" i="1"/>
  <c r="T110" i="1" s="1"/>
  <c r="H112" i="1"/>
  <c r="L112" i="1" s="1"/>
  <c r="K112" i="1" s="1"/>
  <c r="Q112" i="1"/>
  <c r="L114" i="1"/>
  <c r="K114" i="1" s="1"/>
  <c r="U114" i="1"/>
  <c r="T114" i="1" s="1"/>
  <c r="L116" i="1"/>
  <c r="K116" i="1" s="1"/>
  <c r="U116" i="1"/>
  <c r="T116" i="1" s="1"/>
  <c r="L118" i="1"/>
  <c r="K118" i="1" s="1"/>
  <c r="L120" i="1"/>
  <c r="K120" i="1" s="1"/>
  <c r="L122" i="1"/>
  <c r="K122" i="1" s="1"/>
  <c r="H124" i="1"/>
  <c r="Q124" i="1"/>
  <c r="L126" i="1"/>
  <c r="K126" i="1" s="1"/>
  <c r="U126" i="1"/>
  <c r="T126" i="1" s="1"/>
  <c r="L128" i="1"/>
  <c r="K128" i="1" s="1"/>
  <c r="U128" i="1"/>
  <c r="T128" i="1" s="1"/>
  <c r="L132" i="1"/>
  <c r="K132" i="1" s="1"/>
  <c r="Q134" i="1"/>
  <c r="L136" i="1"/>
  <c r="K136" i="1" s="1"/>
  <c r="U136" i="1"/>
  <c r="T136" i="1" s="1"/>
  <c r="L138" i="1"/>
  <c r="K138" i="1" s="1"/>
  <c r="U138" i="1"/>
  <c r="T138" i="1" s="1"/>
  <c r="L140" i="1"/>
  <c r="K140" i="1" s="1"/>
  <c r="U140" i="1"/>
  <c r="T140" i="1" s="1"/>
  <c r="L142" i="1"/>
  <c r="K142" i="1" s="1"/>
  <c r="L150" i="1"/>
  <c r="K150" i="1" s="1"/>
  <c r="U150" i="1"/>
  <c r="T150" i="1" s="1"/>
  <c r="L154" i="1"/>
  <c r="K154" i="1" s="1"/>
  <c r="U154" i="1"/>
  <c r="T154" i="1" s="1"/>
  <c r="L158" i="1"/>
  <c r="K158" i="1" s="1"/>
  <c r="T158" i="1"/>
  <c r="L162" i="1"/>
  <c r="K162" i="1" s="1"/>
  <c r="L166" i="1"/>
  <c r="K166" i="1" s="1"/>
  <c r="L168" i="1"/>
  <c r="K168" i="1" s="1"/>
  <c r="U168" i="1"/>
  <c r="T168" i="1" s="1"/>
  <c r="L170" i="1"/>
  <c r="K170" i="1" s="1"/>
  <c r="L172" i="1"/>
  <c r="K172" i="1" s="1"/>
  <c r="U172" i="1"/>
  <c r="T172" i="1" s="1"/>
  <c r="L174" i="1"/>
  <c r="K174" i="1" s="1"/>
  <c r="U174" i="1"/>
  <c r="T174" i="1" s="1"/>
  <c r="L186" i="1"/>
  <c r="K186" i="1" s="1"/>
  <c r="U186" i="1"/>
  <c r="T186" i="1" s="1"/>
  <c r="L188" i="1"/>
  <c r="K188" i="1" s="1"/>
  <c r="U188" i="1"/>
  <c r="T188" i="1" s="1"/>
  <c r="L190" i="1"/>
  <c r="K190" i="1" s="1"/>
  <c r="H192" i="1"/>
  <c r="Q192" i="1"/>
  <c r="L194" i="1"/>
  <c r="K194" i="1" s="1"/>
  <c r="U194" i="1"/>
  <c r="T194" i="1" s="1"/>
  <c r="L196" i="1"/>
  <c r="K196" i="1" s="1"/>
  <c r="U196" i="1"/>
  <c r="T196" i="1" s="1"/>
  <c r="L198" i="1"/>
  <c r="K198" i="1" s="1"/>
  <c r="U198" i="1"/>
  <c r="T198" i="1" s="1"/>
  <c r="U200" i="1"/>
  <c r="T200" i="1" s="1"/>
  <c r="L202" i="1"/>
  <c r="K202" i="1" s="1"/>
  <c r="U202" i="1"/>
  <c r="T202" i="1" s="1"/>
  <c r="L208" i="1"/>
  <c r="K208" i="1" s="1"/>
  <c r="T208" i="1"/>
  <c r="L214" i="1"/>
  <c r="K214" i="1" s="1"/>
  <c r="U214" i="1"/>
  <c r="T214" i="1" s="1"/>
  <c r="L216" i="1"/>
  <c r="K216" i="1" s="1"/>
  <c r="U216" i="1"/>
  <c r="T216" i="1" s="1"/>
  <c r="L218" i="1"/>
  <c r="K218" i="1" s="1"/>
  <c r="U218" i="1"/>
  <c r="T218" i="1" s="1"/>
  <c r="H220" i="1"/>
  <c r="Q220" i="1"/>
  <c r="U220" i="1" s="1"/>
  <c r="T220" i="1" s="1"/>
  <c r="L222" i="1"/>
  <c r="K222" i="1" s="1"/>
  <c r="U222" i="1"/>
  <c r="T222" i="1" s="1"/>
  <c r="L224" i="1"/>
  <c r="K224" i="1" s="1"/>
  <c r="U224" i="1"/>
  <c r="T224" i="1" s="1"/>
  <c r="H226" i="1"/>
  <c r="Q226" i="1"/>
  <c r="U226" i="1" s="1"/>
  <c r="T226" i="1" s="1"/>
  <c r="L200" i="1"/>
  <c r="K200" i="1" s="1"/>
  <c r="H134" i="1"/>
  <c r="L184" i="1" l="1"/>
  <c r="K184" i="1" s="1"/>
  <c r="U54" i="1"/>
  <c r="T54" i="1" s="1"/>
  <c r="L220" i="1"/>
  <c r="K220" i="1" s="1"/>
  <c r="U170" i="1"/>
  <c r="T170" i="1" s="1"/>
  <c r="U70" i="1"/>
  <c r="T70" i="1" s="1"/>
  <c r="L86" i="1"/>
  <c r="K86" i="1" s="1"/>
  <c r="L134" i="1"/>
  <c r="K134" i="1" s="1"/>
  <c r="U134" i="1"/>
  <c r="T134" i="1" s="1"/>
  <c r="L54" i="1"/>
  <c r="K54" i="1" s="1"/>
  <c r="U210" i="1"/>
  <c r="T210" i="1" s="1"/>
  <c r="U124" i="1"/>
  <c r="T124" i="1" s="1"/>
  <c r="L192" i="1"/>
  <c r="K192" i="1" s="1"/>
  <c r="L164" i="1"/>
  <c r="K164" i="1" s="1"/>
  <c r="L70" i="1"/>
  <c r="K70" i="1" s="1"/>
  <c r="L124" i="1"/>
  <c r="K124" i="1" s="1"/>
  <c r="U176" i="1"/>
  <c r="T176" i="1" s="1"/>
  <c r="U148" i="1"/>
  <c r="T148" i="1" s="1"/>
  <c r="U164" i="1"/>
  <c r="T164" i="1" s="1"/>
  <c r="U86" i="1"/>
  <c r="T86" i="1" s="1"/>
  <c r="U192" i="1"/>
  <c r="T192" i="1" s="1"/>
  <c r="S184" i="1"/>
  <c r="L226" i="1"/>
  <c r="K226" i="1" s="1"/>
  <c r="U112" i="1"/>
  <c r="T112" i="1" s="1"/>
  <c r="L102" i="1"/>
  <c r="K102" i="1" s="1"/>
  <c r="U44" i="1"/>
  <c r="T44" i="1" s="1"/>
  <c r="L22" i="1"/>
  <c r="K22" i="1" s="1"/>
  <c r="L148" i="1"/>
  <c r="K148" i="1" s="1"/>
  <c r="U166" i="1"/>
  <c r="T166" i="1" s="1"/>
  <c r="Q184" i="1"/>
  <c r="U184" i="1" s="1"/>
  <c r="T184" i="1" s="1"/>
</calcChain>
</file>

<file path=xl/sharedStrings.xml><?xml version="1.0" encoding="utf-8"?>
<sst xmlns="http://schemas.openxmlformats.org/spreadsheetml/2006/main" count="305" uniqueCount="100">
  <si>
    <t>会　　計　　別</t>
  </si>
  <si>
    <t>歳　　　　　　　　　　　　　　　　　　入</t>
  </si>
  <si>
    <t>歳　　　　　　　　　　　　　　　　　　出</t>
  </si>
  <si>
    <t>科　　　　　目</t>
  </si>
  <si>
    <t>本　年　度</t>
  </si>
  <si>
    <t>前　年　度</t>
  </si>
  <si>
    <t>比　　　　較</t>
  </si>
  <si>
    <t>千円</t>
  </si>
  <si>
    <t>国民健康保険事業費</t>
  </si>
  <si>
    <t>国民健康保険料</t>
  </si>
  <si>
    <t>一部負担金</t>
  </si>
  <si>
    <t>国庫支出金</t>
  </si>
  <si>
    <t>県支出金</t>
  </si>
  <si>
    <t>繰入金</t>
  </si>
  <si>
    <t>繰越金</t>
  </si>
  <si>
    <t>諸収入</t>
  </si>
  <si>
    <t>計</t>
  </si>
  <si>
    <t>介護保険事業費</t>
  </si>
  <si>
    <t>介護保険料</t>
  </si>
  <si>
    <t>使用料及び手数料</t>
  </si>
  <si>
    <t>支払基金交付金</t>
  </si>
  <si>
    <t>財産収入</t>
  </si>
  <si>
    <t>後期高齢者医療事業費</t>
  </si>
  <si>
    <t>後期高齢者医療保険料</t>
  </si>
  <si>
    <t>総務費</t>
  </si>
  <si>
    <t>負担金</t>
  </si>
  <si>
    <t>予備費</t>
  </si>
  <si>
    <t>港湾整備事業費</t>
  </si>
  <si>
    <t>市債</t>
  </si>
  <si>
    <t>中央卸売市場費</t>
  </si>
  <si>
    <t>運営費</t>
  </si>
  <si>
    <t>施設整備費</t>
  </si>
  <si>
    <t>公債費</t>
  </si>
  <si>
    <t>中央と畜場費</t>
  </si>
  <si>
    <t>母子父子寡婦福祉資金</t>
  </si>
  <si>
    <t>貸付金収入</t>
  </si>
  <si>
    <t>勤労者福祉共済事業費</t>
  </si>
  <si>
    <t>共済掛金収入</t>
  </si>
  <si>
    <t>公害被害者救済事業費</t>
  </si>
  <si>
    <t>寄附金</t>
  </si>
  <si>
    <t>市街地開発事業費</t>
  </si>
  <si>
    <t>自動車駐車場事業費</t>
  </si>
  <si>
    <t>新墓園事業費</t>
  </si>
  <si>
    <t>風力発電事業費</t>
  </si>
  <si>
    <t>みどり保全創造事業費</t>
  </si>
  <si>
    <t>公共事業用地費</t>
  </si>
  <si>
    <t>資産活用推進基金収入</t>
  </si>
  <si>
    <t>資産活用推進基金費</t>
  </si>
  <si>
    <t>都市開発資金事業収入</t>
  </si>
  <si>
    <t>都市開発資金事業費</t>
  </si>
  <si>
    <t>市債金</t>
  </si>
  <si>
    <t>総務費</t>
    <rPh sb="0" eb="3">
      <t>ソウムヒ</t>
    </rPh>
    <phoneticPr fontId="2"/>
  </si>
  <si>
    <t>保険給付費</t>
    <rPh sb="0" eb="2">
      <t>ホケン</t>
    </rPh>
    <rPh sb="2" eb="4">
      <t>キュウフ</t>
    </rPh>
    <rPh sb="4" eb="5">
      <t>ヒ</t>
    </rPh>
    <phoneticPr fontId="2"/>
  </si>
  <si>
    <t>予備費</t>
    <rPh sb="0" eb="3">
      <t>ヨビヒ</t>
    </rPh>
    <phoneticPr fontId="2"/>
  </si>
  <si>
    <t>地域支援事業費</t>
    <rPh sb="0" eb="2">
      <t>チイキ</t>
    </rPh>
    <rPh sb="2" eb="4">
      <t>シエン</t>
    </rPh>
    <rPh sb="4" eb="6">
      <t>ジギョウ</t>
    </rPh>
    <rPh sb="6" eb="7">
      <t>ヒ</t>
    </rPh>
    <phoneticPr fontId="2"/>
  </si>
  <si>
    <t>基金積立金</t>
    <rPh sb="0" eb="2">
      <t>キキン</t>
    </rPh>
    <rPh sb="2" eb="4">
      <t>ツミタテ</t>
    </rPh>
    <rPh sb="4" eb="5">
      <t>キン</t>
    </rPh>
    <phoneticPr fontId="2"/>
  </si>
  <si>
    <t>公債費</t>
    <rPh sb="0" eb="3">
      <t>コウサイヒ</t>
    </rPh>
    <phoneticPr fontId="2"/>
  </si>
  <si>
    <t>管理費</t>
    <rPh sb="0" eb="3">
      <t>カンリヒ</t>
    </rPh>
    <phoneticPr fontId="2"/>
  </si>
  <si>
    <t>運営費</t>
    <rPh sb="0" eb="3">
      <t>ウンエイヒ</t>
    </rPh>
    <phoneticPr fontId="2"/>
  </si>
  <si>
    <t>施設整備費</t>
    <rPh sb="0" eb="2">
      <t>シセツ</t>
    </rPh>
    <rPh sb="2" eb="4">
      <t>セイビ</t>
    </rPh>
    <rPh sb="4" eb="5">
      <t>ヒ</t>
    </rPh>
    <phoneticPr fontId="2"/>
  </si>
  <si>
    <t>貸付金</t>
    <rPh sb="0" eb="2">
      <t>カシツケ</t>
    </rPh>
    <rPh sb="2" eb="3">
      <t>キン</t>
    </rPh>
    <phoneticPr fontId="2"/>
  </si>
  <si>
    <t>事務費</t>
    <rPh sb="0" eb="3">
      <t>ジムヒ</t>
    </rPh>
    <phoneticPr fontId="2"/>
  </si>
  <si>
    <t>　公    債    費</t>
    <rPh sb="1" eb="2">
      <t>コウ</t>
    </rPh>
    <rPh sb="6" eb="7">
      <t>サイ</t>
    </rPh>
    <rPh sb="11" eb="12">
      <t>ヒ</t>
    </rPh>
    <phoneticPr fontId="2"/>
  </si>
  <si>
    <t>　事    業    費</t>
    <rPh sb="1" eb="2">
      <t>コト</t>
    </rPh>
    <rPh sb="6" eb="7">
      <t>ギョウ</t>
    </rPh>
    <rPh sb="11" eb="12">
      <t>ヒ</t>
    </rPh>
    <phoneticPr fontId="2"/>
  </si>
  <si>
    <t>みどり保全事業費</t>
    <rPh sb="3" eb="5">
      <t>ホゼン</t>
    </rPh>
    <rPh sb="5" eb="7">
      <t>ジギョウ</t>
    </rPh>
    <rPh sb="7" eb="8">
      <t>ヒ</t>
    </rPh>
    <phoneticPr fontId="2"/>
  </si>
  <si>
    <t>第三セクター等改革
推進債公債費</t>
    <rPh sb="0" eb="1">
      <t>ダイ</t>
    </rPh>
    <rPh sb="1" eb="2">
      <t>サン</t>
    </rPh>
    <rPh sb="6" eb="7">
      <t>トウ</t>
    </rPh>
    <rPh sb="7" eb="9">
      <t>カイカク</t>
    </rPh>
    <rPh sb="10" eb="12">
      <t>スイシン</t>
    </rPh>
    <rPh sb="12" eb="13">
      <t>サイ</t>
    </rPh>
    <rPh sb="13" eb="15">
      <t>コウサイ</t>
    </rPh>
    <rPh sb="15" eb="16">
      <t>ヒ</t>
    </rPh>
    <phoneticPr fontId="2"/>
  </si>
  <si>
    <t>公共用地先行取得
事業収入</t>
    <phoneticPr fontId="2"/>
  </si>
  <si>
    <t>公共用地先行取得
事業費</t>
    <phoneticPr fontId="2"/>
  </si>
  <si>
    <t>メモリアルグリーン
事業費</t>
    <phoneticPr fontId="2"/>
  </si>
  <si>
    <t>　 施 設 整 備 費</t>
    <rPh sb="2" eb="3">
      <t>セ</t>
    </rPh>
    <rPh sb="4" eb="5">
      <t>セツ</t>
    </rPh>
    <rPh sb="6" eb="7">
      <t>セイ</t>
    </rPh>
    <rPh sb="8" eb="9">
      <t>ソナエ</t>
    </rPh>
    <rPh sb="10" eb="11">
      <t>ヒ</t>
    </rPh>
    <phoneticPr fontId="2"/>
  </si>
  <si>
    <t>比　　　 較</t>
    <phoneticPr fontId="2"/>
  </si>
  <si>
    <t>歳　　　　　　　　　　　　　　　　　 入</t>
    <phoneticPr fontId="2"/>
  </si>
  <si>
    <t>歳　　　　　　　　　　　　　　　　　 出</t>
    <phoneticPr fontId="2"/>
  </si>
  <si>
    <t>10,000</t>
  </si>
  <si>
    <t>5,000</t>
  </si>
  <si>
    <t>2,000</t>
  </si>
  <si>
    <t>1,000</t>
  </si>
  <si>
    <t>港湾施設等整備費
貸付金</t>
    <rPh sb="0" eb="2">
      <t>コウワン</t>
    </rPh>
    <rPh sb="2" eb="4">
      <t>シセツ</t>
    </rPh>
    <rPh sb="4" eb="5">
      <t>トウ</t>
    </rPh>
    <rPh sb="5" eb="8">
      <t>セイビヒ</t>
    </rPh>
    <rPh sb="9" eb="11">
      <t>カシツケ</t>
    </rPh>
    <rPh sb="11" eb="12">
      <t>キン</t>
    </rPh>
    <phoneticPr fontId="2"/>
  </si>
  <si>
    <t>市債</t>
    <rPh sb="0" eb="2">
      <t>シサイ</t>
    </rPh>
    <phoneticPr fontId="2"/>
  </si>
  <si>
    <t>舞岡地区新墓園事業費</t>
    <rPh sb="0" eb="2">
      <t>マイオカ</t>
    </rPh>
    <rPh sb="2" eb="4">
      <t>チク</t>
    </rPh>
    <rPh sb="4" eb="5">
      <t>シン</t>
    </rPh>
    <rPh sb="5" eb="6">
      <t>ハカ</t>
    </rPh>
    <rPh sb="6" eb="7">
      <t>エン</t>
    </rPh>
    <rPh sb="7" eb="9">
      <t>ジギョウ</t>
    </rPh>
    <rPh sb="9" eb="10">
      <t>ヒ</t>
    </rPh>
    <phoneticPr fontId="2"/>
  </si>
  <si>
    <t>寄附金</t>
    <phoneticPr fontId="2"/>
  </si>
  <si>
    <t>財産収入</t>
    <rPh sb="0" eb="2">
      <t>ザイサン</t>
    </rPh>
    <rPh sb="2" eb="4">
      <t>シュウニュウ</t>
    </rPh>
    <phoneticPr fontId="2"/>
  </si>
  <si>
    <t>繰入金</t>
    <rPh sb="0" eb="2">
      <t>クリイレ</t>
    </rPh>
    <rPh sb="2" eb="3">
      <t>キン</t>
    </rPh>
    <phoneticPr fontId="2"/>
  </si>
  <si>
    <t>日野こもれび納骨堂
事業費</t>
    <phoneticPr fontId="2"/>
  </si>
  <si>
    <t>国庫支出金</t>
    <rPh sb="0" eb="2">
      <t>コッコ</t>
    </rPh>
    <rPh sb="2" eb="5">
      <t>シシュツキン</t>
    </rPh>
    <phoneticPr fontId="2"/>
  </si>
  <si>
    <t>繰越金</t>
    <phoneticPr fontId="2"/>
  </si>
  <si>
    <t>一般会計繰出金</t>
    <rPh sb="0" eb="2">
      <t>イッパン</t>
    </rPh>
    <rPh sb="2" eb="4">
      <t>カイケイ</t>
    </rPh>
    <rPh sb="4" eb="6">
      <t>クリダ</t>
    </rPh>
    <rPh sb="6" eb="7">
      <t>キン</t>
    </rPh>
    <phoneticPr fontId="2"/>
  </si>
  <si>
    <t>使用料及び手数料</t>
    <rPh sb="0" eb="3">
      <t>シヨウリョウ</t>
    </rPh>
    <rPh sb="3" eb="4">
      <t>オヨ</t>
    </rPh>
    <rPh sb="5" eb="8">
      <t>テスウリョウ</t>
    </rPh>
    <phoneticPr fontId="2"/>
  </si>
  <si>
    <t>県支出金</t>
    <rPh sb="0" eb="1">
      <t>ケン</t>
    </rPh>
    <rPh sb="1" eb="4">
      <t>シシュツキン</t>
    </rPh>
    <phoneticPr fontId="2"/>
  </si>
  <si>
    <t>施設整備費</t>
    <rPh sb="0" eb="2">
      <t>シセツ</t>
    </rPh>
    <rPh sb="2" eb="5">
      <t>セイビヒ</t>
    </rPh>
    <phoneticPr fontId="2"/>
  </si>
  <si>
    <t>新本牧ふ頭整備費</t>
    <rPh sb="0" eb="3">
      <t>シンホンモク</t>
    </rPh>
    <rPh sb="4" eb="5">
      <t>トウ</t>
    </rPh>
    <rPh sb="5" eb="8">
      <t>セイビヒ</t>
    </rPh>
    <phoneticPr fontId="2"/>
  </si>
  <si>
    <t>総務費</t>
    <rPh sb="0" eb="2">
      <t>ソウム</t>
    </rPh>
    <rPh sb="2" eb="3">
      <t>ヒ</t>
    </rPh>
    <phoneticPr fontId="2"/>
  </si>
  <si>
    <t>事業費</t>
    <rPh sb="0" eb="2">
      <t>ジギョウ</t>
    </rPh>
    <rPh sb="2" eb="3">
      <t>ヒ</t>
    </rPh>
    <phoneticPr fontId="2"/>
  </si>
  <si>
    <t xml:space="preserve">
令和２年度横浜市特別会計歳入歳出予算概要</t>
    <rPh sb="2" eb="4">
      <t>レイワ</t>
    </rPh>
    <phoneticPr fontId="2"/>
  </si>
  <si>
    <t>（繰越金）</t>
    <phoneticPr fontId="2"/>
  </si>
  <si>
    <t>寄附金</t>
    <rPh sb="0" eb="3">
      <t>キフキン</t>
    </rPh>
    <phoneticPr fontId="2"/>
  </si>
  <si>
    <t>（分担金及び負担金）</t>
    <phoneticPr fontId="2"/>
  </si>
  <si>
    <t>（使用料及び手数料）</t>
    <phoneticPr fontId="2"/>
  </si>
  <si>
    <t>（国庫支出金）</t>
    <phoneticPr fontId="2"/>
  </si>
  <si>
    <t>山下ふ頭用地造成等
事業費</t>
    <rPh sb="0" eb="2">
      <t>ヤマシタ</t>
    </rPh>
    <rPh sb="3" eb="4">
      <t>トウ</t>
    </rPh>
    <rPh sb="4" eb="6">
      <t>ヨウチ</t>
    </rPh>
    <rPh sb="6" eb="8">
      <t>ゾウセイ</t>
    </rPh>
    <rPh sb="8" eb="9">
      <t>トウ</t>
    </rPh>
    <rPh sb="10" eb="12">
      <t>ジギョウ</t>
    </rPh>
    <rPh sb="12" eb="13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</si>
</sst>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[Red]#,##0;&quot;-&quot;"/>
    <numFmt numFmtId="177" formatCode="#,##0;[Black]#,##0;&quot;-&quot;"/>
  </numFmts>
  <fonts count="9" x14ac:knownFonts="1">
    <font>
      <sz val="11"/>
      <name val="ＭＳ Ｐゴシック"/>
      <family val="3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b/>
      <sz val="12"/>
      <name val="ＭＳ 明朝"/>
      <family val="1"/>
      <charset val="128"/>
    </font>
    <font>
      <sz val="1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double">
        <color indexed="64"/>
      </right>
      <top/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/>
      <diagonal/>
    </border>
    <border>
      <left/>
      <right style="double">
        <color indexed="64"/>
      </right>
      <top style="thin">
        <color indexed="0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double">
        <color indexed="8"/>
      </right>
      <top/>
      <bottom style="medium">
        <color indexed="64"/>
      </bottom>
      <diagonal/>
    </border>
    <border>
      <left style="double">
        <color indexed="8"/>
      </left>
      <right/>
      <top/>
      <bottom style="medium">
        <color indexed="64"/>
      </bottom>
      <diagonal/>
    </border>
  </borders>
  <cellStyleXfs count="1">
    <xf numFmtId="0" fontId="0" fillId="0" borderId="0" applyFont="0" applyBorder="0" applyAlignment="0" applyProtection="0"/>
  </cellStyleXfs>
  <cellXfs count="208">
    <xf numFmtId="0" fontId="0" fillId="0" borderId="0" xfId="0" applyFont="1" applyBorder="1" applyAlignment="1" applyProtection="1"/>
    <xf numFmtId="0" fontId="1" fillId="0" borderId="0" xfId="0" applyFont="1" applyFill="1" applyBorder="1" applyAlignment="1" applyProtection="1">
      <alignment vertical="center"/>
    </xf>
    <xf numFmtId="0" fontId="0" fillId="0" borderId="0" xfId="0" applyFont="1" applyFill="1" applyBorder="1" applyAlignment="1" applyProtection="1"/>
    <xf numFmtId="176" fontId="5" fillId="0" borderId="2" xfId="0" applyNumberFormat="1" applyFont="1" applyFill="1" applyBorder="1" applyAlignment="1" applyProtection="1">
      <alignment horizontal="center" vertical="center"/>
    </xf>
    <xf numFmtId="176" fontId="5" fillId="0" borderId="3" xfId="0" applyNumberFormat="1" applyFont="1" applyFill="1" applyBorder="1" applyAlignment="1" applyProtection="1">
      <alignment horizontal="center" vertical="center"/>
    </xf>
    <xf numFmtId="176" fontId="5" fillId="0" borderId="4" xfId="0" applyNumberFormat="1" applyFont="1" applyFill="1" applyBorder="1" applyAlignment="1" applyProtection="1">
      <alignment horizontal="center" vertical="center"/>
    </xf>
    <xf numFmtId="176" fontId="5" fillId="0" borderId="5" xfId="0" applyNumberFormat="1" applyFont="1" applyFill="1" applyBorder="1" applyAlignment="1" applyProtection="1">
      <alignment horizontal="center" vertical="center"/>
    </xf>
    <xf numFmtId="176" fontId="5" fillId="0" borderId="6" xfId="0" applyNumberFormat="1" applyFont="1" applyFill="1" applyBorder="1" applyAlignment="1" applyProtection="1">
      <alignment horizontal="center" vertical="center"/>
    </xf>
    <xf numFmtId="176" fontId="5" fillId="0" borderId="7" xfId="0" applyNumberFormat="1" applyFont="1" applyFill="1" applyBorder="1" applyAlignment="1" applyProtection="1">
      <alignment horizontal="center" vertical="center"/>
    </xf>
    <xf numFmtId="176" fontId="5" fillId="0" borderId="8" xfId="0" applyNumberFormat="1" applyFont="1" applyFill="1" applyBorder="1" applyAlignment="1" applyProtection="1">
      <alignment horizontal="center" vertical="center"/>
    </xf>
    <xf numFmtId="176" fontId="5" fillId="0" borderId="9" xfId="0" applyNumberFormat="1" applyFont="1" applyFill="1" applyBorder="1" applyAlignment="1" applyProtection="1">
      <alignment horizontal="center" vertical="center"/>
    </xf>
    <xf numFmtId="176" fontId="5" fillId="0" borderId="7" xfId="0" applyNumberFormat="1" applyFont="1" applyFill="1" applyBorder="1" applyAlignment="1" applyProtection="1">
      <alignment horizontal="right" vertical="center"/>
    </xf>
    <xf numFmtId="176" fontId="5" fillId="0" borderId="10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/>
    <xf numFmtId="176" fontId="3" fillId="0" borderId="11" xfId="0" applyNumberFormat="1" applyFont="1" applyFill="1" applyBorder="1" applyAlignment="1" applyProtection="1">
      <alignment vertical="center"/>
    </xf>
    <xf numFmtId="176" fontId="4" fillId="0" borderId="0" xfId="0" applyNumberFormat="1" applyFont="1" applyFill="1" applyBorder="1" applyAlignment="1" applyProtection="1">
      <alignment horizontal="distributed" vertical="top" wrapText="1"/>
    </xf>
    <xf numFmtId="176" fontId="3" fillId="0" borderId="12" xfId="0" applyNumberFormat="1" applyFont="1" applyFill="1" applyBorder="1" applyAlignment="1" applyProtection="1">
      <alignment horizontal="center" vertical="center" wrapText="1"/>
    </xf>
    <xf numFmtId="176" fontId="3" fillId="0" borderId="13" xfId="0" applyNumberFormat="1" applyFont="1" applyFill="1" applyBorder="1" applyAlignment="1" applyProtection="1">
      <alignment horizontal="center" vertical="center" wrapText="1"/>
    </xf>
    <xf numFmtId="176" fontId="3" fillId="0" borderId="14" xfId="0" applyNumberFormat="1" applyFont="1" applyFill="1" applyBorder="1" applyAlignment="1" applyProtection="1">
      <alignment horizontal="distributed" vertical="top" wrapText="1"/>
    </xf>
    <xf numFmtId="176" fontId="3" fillId="0" borderId="15" xfId="0" applyNumberFormat="1" applyFont="1" applyFill="1" applyBorder="1" applyAlignment="1" applyProtection="1">
      <alignment horizontal="center" vertical="center" wrapText="1"/>
    </xf>
    <xf numFmtId="176" fontId="3" fillId="0" borderId="16" xfId="0" applyNumberFormat="1" applyFont="1" applyFill="1" applyBorder="1" applyAlignment="1" applyProtection="1">
      <alignment horizontal="center" vertical="center" wrapText="1"/>
    </xf>
    <xf numFmtId="176" fontId="3" fillId="0" borderId="13" xfId="0" applyNumberFormat="1" applyFont="1" applyFill="1" applyBorder="1" applyAlignment="1" applyProtection="1">
      <alignment horizontal="right" vertical="center"/>
    </xf>
    <xf numFmtId="176" fontId="3" fillId="0" borderId="14" xfId="0" applyNumberFormat="1" applyFont="1" applyFill="1" applyBorder="1" applyAlignment="1" applyProtection="1">
      <alignment horizontal="center" vertical="center" wrapText="1"/>
    </xf>
    <xf numFmtId="176" fontId="3" fillId="0" borderId="11" xfId="0" applyNumberFormat="1" applyFont="1" applyFill="1" applyBorder="1" applyAlignment="1" applyProtection="1">
      <alignment horizontal="center" vertical="center"/>
    </xf>
    <xf numFmtId="176" fontId="3" fillId="0" borderId="0" xfId="0" applyNumberFormat="1" applyFont="1" applyFill="1" applyBorder="1" applyAlignment="1" applyProtection="1">
      <alignment horizontal="center" vertical="center"/>
    </xf>
    <xf numFmtId="176" fontId="3" fillId="0" borderId="12" xfId="0" applyNumberFormat="1" applyFont="1" applyFill="1" applyBorder="1" applyAlignment="1" applyProtection="1">
      <alignment horizontal="center" vertical="center"/>
    </xf>
    <xf numFmtId="176" fontId="3" fillId="0" borderId="5" xfId="0" applyNumberFormat="1" applyFont="1" applyFill="1" applyBorder="1" applyAlignment="1" applyProtection="1">
      <alignment horizontal="center" vertical="center"/>
    </xf>
    <xf numFmtId="176" fontId="3" fillId="0" borderId="6" xfId="0" applyNumberFormat="1" applyFont="1" applyFill="1" applyBorder="1" applyAlignment="1" applyProtection="1">
      <alignment horizontal="center" vertical="center"/>
    </xf>
    <xf numFmtId="176" fontId="3" fillId="0" borderId="7" xfId="0" applyNumberFormat="1" applyFont="1" applyFill="1" applyBorder="1" applyAlignment="1" applyProtection="1">
      <alignment horizontal="center" vertical="center"/>
    </xf>
    <xf numFmtId="176" fontId="3" fillId="0" borderId="9" xfId="0" applyNumberFormat="1" applyFont="1" applyFill="1" applyBorder="1" applyAlignment="1" applyProtection="1">
      <alignment horizontal="center" vertical="center"/>
    </xf>
    <xf numFmtId="176" fontId="4" fillId="0" borderId="17" xfId="0" applyNumberFormat="1" applyFont="1" applyFill="1" applyBorder="1" applyAlignment="1" applyProtection="1">
      <alignment vertical="center"/>
    </xf>
    <xf numFmtId="176" fontId="4" fillId="0" borderId="18" xfId="0" applyNumberFormat="1" applyFont="1" applyFill="1" applyBorder="1" applyAlignment="1" applyProtection="1">
      <alignment horizontal="distributed" vertical="top" wrapText="1"/>
    </xf>
    <xf numFmtId="176" fontId="4" fillId="0" borderId="19" xfId="0" applyNumberFormat="1" applyFont="1" applyFill="1" applyBorder="1" applyAlignment="1" applyProtection="1">
      <alignment horizontal="center" vertical="center" wrapText="1"/>
    </xf>
    <xf numFmtId="176" fontId="4" fillId="0" borderId="13" xfId="0" applyNumberFormat="1" applyFont="1" applyFill="1" applyBorder="1" applyAlignment="1" applyProtection="1">
      <alignment horizontal="center" vertical="center" wrapText="1"/>
    </xf>
    <xf numFmtId="176" fontId="4" fillId="0" borderId="14" xfId="0" applyNumberFormat="1" applyFont="1" applyFill="1" applyBorder="1" applyAlignment="1" applyProtection="1">
      <alignment horizontal="distributed" vertical="top" wrapText="1"/>
    </xf>
    <xf numFmtId="176" fontId="4" fillId="0" borderId="15" xfId="0" applyNumberFormat="1" applyFont="1" applyFill="1" applyBorder="1" applyAlignment="1" applyProtection="1">
      <alignment horizontal="center" vertical="center" wrapText="1"/>
    </xf>
    <xf numFmtId="176" fontId="4" fillId="0" borderId="16" xfId="0" applyNumberFormat="1" applyFont="1" applyFill="1" applyBorder="1" applyAlignment="1" applyProtection="1">
      <alignment horizontal="center" vertical="center" wrapText="1"/>
    </xf>
    <xf numFmtId="176" fontId="4" fillId="0" borderId="15" xfId="0" applyNumberFormat="1" applyFont="1" applyFill="1" applyBorder="1" applyAlignment="1" applyProtection="1">
      <alignment horizontal="right" vertical="top" shrinkToFit="1"/>
    </xf>
    <xf numFmtId="176" fontId="4" fillId="0" borderId="16" xfId="0" applyNumberFormat="1" applyFont="1" applyFill="1" applyBorder="1" applyAlignment="1" applyProtection="1">
      <alignment horizontal="center" vertical="center" shrinkToFit="1"/>
    </xf>
    <xf numFmtId="176" fontId="4" fillId="0" borderId="16" xfId="0" applyNumberFormat="1" applyFont="1" applyFill="1" applyBorder="1" applyAlignment="1" applyProtection="1">
      <alignment horizontal="right" vertical="top" shrinkToFit="1"/>
    </xf>
    <xf numFmtId="176" fontId="4" fillId="0" borderId="20" xfId="0" applyNumberFormat="1" applyFont="1" applyFill="1" applyBorder="1" applyAlignment="1" applyProtection="1">
      <alignment horizontal="right" vertical="top" shrinkToFit="1"/>
    </xf>
    <xf numFmtId="176" fontId="4" fillId="0" borderId="13" xfId="0" applyNumberFormat="1" applyFont="1" applyFill="1" applyBorder="1" applyAlignment="1" applyProtection="1">
      <alignment horizontal="right" vertical="center" shrinkToFit="1"/>
    </xf>
    <xf numFmtId="176" fontId="4" fillId="0" borderId="14" xfId="0" applyNumberFormat="1" applyFont="1" applyFill="1" applyBorder="1" applyAlignment="1" applyProtection="1">
      <alignment horizontal="distributed" vertical="top" shrinkToFit="1"/>
    </xf>
    <xf numFmtId="176" fontId="4" fillId="0" borderId="14" xfId="0" applyNumberFormat="1" applyFont="1" applyFill="1" applyBorder="1" applyAlignment="1" applyProtection="1">
      <alignment horizontal="center" vertical="center" shrinkToFit="1"/>
    </xf>
    <xf numFmtId="176" fontId="4" fillId="0" borderId="21" xfId="0" applyNumberFormat="1" applyFont="1" applyFill="1" applyBorder="1" applyAlignment="1" applyProtection="1">
      <alignment horizontal="right" vertical="top" shrinkToFit="1"/>
    </xf>
    <xf numFmtId="176" fontId="3" fillId="0" borderId="2" xfId="0" applyNumberFormat="1" applyFont="1" applyFill="1" applyBorder="1" applyAlignment="1" applyProtection="1">
      <alignment horizontal="center" vertical="center"/>
    </xf>
    <xf numFmtId="176" fontId="3" fillId="0" borderId="3" xfId="0" applyNumberFormat="1" applyFont="1" applyFill="1" applyBorder="1" applyAlignment="1" applyProtection="1">
      <alignment horizontal="center" vertical="center"/>
    </xf>
    <xf numFmtId="176" fontId="3" fillId="0" borderId="4" xfId="0" applyNumberFormat="1" applyFont="1" applyFill="1" applyBorder="1" applyAlignment="1" applyProtection="1">
      <alignment horizontal="center" vertical="center"/>
    </xf>
    <xf numFmtId="176" fontId="3" fillId="0" borderId="22" xfId="0" applyNumberFormat="1" applyFont="1" applyFill="1" applyBorder="1" applyAlignment="1" applyProtection="1">
      <alignment vertical="center"/>
    </xf>
    <xf numFmtId="176" fontId="4" fillId="0" borderId="23" xfId="0" applyNumberFormat="1" applyFont="1" applyFill="1" applyBorder="1" applyAlignment="1" applyProtection="1">
      <alignment horizontal="distributed" vertical="top" wrapText="1"/>
    </xf>
    <xf numFmtId="176" fontId="3" fillId="0" borderId="24" xfId="0" applyNumberFormat="1" applyFont="1" applyFill="1" applyBorder="1" applyAlignment="1" applyProtection="1">
      <alignment horizontal="center" vertical="center" wrapText="1"/>
    </xf>
    <xf numFmtId="176" fontId="3" fillId="0" borderId="25" xfId="0" applyNumberFormat="1" applyFont="1" applyFill="1" applyBorder="1" applyAlignment="1" applyProtection="1">
      <alignment horizontal="center" vertical="center" wrapText="1"/>
    </xf>
    <xf numFmtId="176" fontId="3" fillId="0" borderId="23" xfId="0" applyNumberFormat="1" applyFont="1" applyFill="1" applyBorder="1" applyAlignment="1" applyProtection="1">
      <alignment horizontal="distributed" vertical="top" wrapText="1"/>
    </xf>
    <xf numFmtId="176" fontId="3" fillId="0" borderId="26" xfId="0" applyNumberFormat="1" applyFont="1" applyFill="1" applyBorder="1" applyAlignment="1" applyProtection="1">
      <alignment horizontal="center" vertical="center" wrapText="1"/>
    </xf>
    <xf numFmtId="176" fontId="3" fillId="0" borderId="27" xfId="0" applyNumberFormat="1" applyFont="1" applyFill="1" applyBorder="1" applyAlignment="1" applyProtection="1">
      <alignment horizontal="center" vertical="center" wrapText="1"/>
    </xf>
    <xf numFmtId="176" fontId="3" fillId="0" borderId="25" xfId="0" applyNumberFormat="1" applyFont="1" applyFill="1" applyBorder="1" applyAlignment="1" applyProtection="1">
      <alignment horizontal="right" vertical="center"/>
    </xf>
    <xf numFmtId="176" fontId="3" fillId="0" borderId="23" xfId="0" applyNumberFormat="1" applyFont="1" applyFill="1" applyBorder="1" applyAlignment="1" applyProtection="1">
      <alignment horizontal="center" vertical="center" wrapText="1"/>
    </xf>
    <xf numFmtId="176" fontId="3" fillId="0" borderId="28" xfId="0" applyNumberFormat="1" applyFont="1" applyFill="1" applyBorder="1" applyAlignment="1" applyProtection="1">
      <alignment horizontal="right" vertical="top"/>
    </xf>
    <xf numFmtId="176" fontId="5" fillId="0" borderId="11" xfId="0" applyNumberFormat="1" applyFont="1" applyFill="1" applyBorder="1" applyAlignment="1" applyProtection="1">
      <alignment horizontal="center" vertical="center"/>
    </xf>
    <xf numFmtId="176" fontId="5" fillId="0" borderId="0" xfId="0" applyNumberFormat="1" applyFont="1" applyFill="1" applyBorder="1" applyAlignment="1" applyProtection="1">
      <alignment horizontal="center" vertical="center"/>
    </xf>
    <xf numFmtId="176" fontId="5" fillId="0" borderId="12" xfId="0" applyNumberFormat="1" applyFont="1" applyFill="1" applyBorder="1" applyAlignment="1" applyProtection="1">
      <alignment horizontal="center" vertical="center"/>
    </xf>
    <xf numFmtId="176" fontId="5" fillId="0" borderId="29" xfId="0" applyNumberFormat="1" applyFont="1" applyFill="1" applyBorder="1" applyAlignment="1" applyProtection="1">
      <alignment horizontal="center" vertical="center"/>
    </xf>
    <xf numFmtId="176" fontId="5" fillId="0" borderId="30" xfId="0" applyNumberFormat="1" applyFont="1" applyFill="1" applyBorder="1" applyAlignment="1" applyProtection="1">
      <alignment horizontal="center" vertical="center"/>
    </xf>
    <xf numFmtId="176" fontId="5" fillId="0" borderId="31" xfId="0" applyNumberFormat="1" applyFont="1" applyFill="1" applyBorder="1" applyAlignment="1" applyProtection="1">
      <alignment horizontal="center" vertical="center"/>
    </xf>
    <xf numFmtId="176" fontId="4" fillId="0" borderId="13" xfId="0" applyNumberFormat="1" applyFont="1" applyFill="1" applyBorder="1" applyAlignment="1" applyProtection="1">
      <alignment horizontal="right" vertical="center"/>
    </xf>
    <xf numFmtId="176" fontId="4" fillId="0" borderId="14" xfId="0" applyNumberFormat="1" applyFont="1" applyFill="1" applyBorder="1" applyAlignment="1" applyProtection="1">
      <alignment horizontal="center" vertical="center" wrapText="1"/>
    </xf>
    <xf numFmtId="176" fontId="3" fillId="0" borderId="23" xfId="0" applyNumberFormat="1" applyFont="1" applyFill="1" applyBorder="1" applyAlignment="1" applyProtection="1">
      <alignment horizontal="right" vertical="top"/>
    </xf>
    <xf numFmtId="176" fontId="3" fillId="0" borderId="23" xfId="0" applyNumberFormat="1" applyFont="1" applyFill="1" applyBorder="1" applyAlignment="1" applyProtection="1">
      <alignment horizontal="right" vertical="top" wrapText="1"/>
    </xf>
    <xf numFmtId="176" fontId="3" fillId="0" borderId="23" xfId="0" applyNumberFormat="1" applyFont="1" applyFill="1" applyBorder="1" applyAlignment="1" applyProtection="1">
      <alignment horizontal="right" vertical="center"/>
    </xf>
    <xf numFmtId="176" fontId="3" fillId="0" borderId="32" xfId="0" applyNumberFormat="1" applyFont="1" applyFill="1" applyBorder="1" applyAlignment="1" applyProtection="1">
      <alignment horizontal="center" vertical="center"/>
    </xf>
    <xf numFmtId="176" fontId="3" fillId="0" borderId="33" xfId="0" applyNumberFormat="1" applyFont="1" applyFill="1" applyBorder="1" applyAlignment="1" applyProtection="1">
      <alignment horizontal="center" vertical="center"/>
    </xf>
    <xf numFmtId="176" fontId="3" fillId="0" borderId="34" xfId="0" applyNumberFormat="1" applyFont="1" applyFill="1" applyBorder="1" applyAlignment="1" applyProtection="1">
      <alignment horizontal="center" vertical="center"/>
    </xf>
    <xf numFmtId="176" fontId="3" fillId="0" borderId="35" xfId="0" applyNumberFormat="1" applyFont="1" applyFill="1" applyBorder="1" applyAlignment="1" applyProtection="1">
      <alignment horizontal="center" vertical="center"/>
    </xf>
    <xf numFmtId="176" fontId="3" fillId="0" borderId="36" xfId="0" applyNumberFormat="1" applyFont="1" applyFill="1" applyBorder="1" applyAlignment="1" applyProtection="1">
      <alignment horizontal="center" vertical="center"/>
    </xf>
    <xf numFmtId="176" fontId="3" fillId="0" borderId="37" xfId="0" applyNumberFormat="1" applyFont="1" applyFill="1" applyBorder="1" applyAlignment="1" applyProtection="1">
      <alignment horizontal="center" vertical="center"/>
    </xf>
    <xf numFmtId="176" fontId="5" fillId="0" borderId="30" xfId="0" applyNumberFormat="1" applyFont="1" applyFill="1" applyBorder="1" applyAlignment="1" applyProtection="1">
      <alignment horizontal="right" vertical="center"/>
    </xf>
    <xf numFmtId="176" fontId="5" fillId="0" borderId="12" xfId="0" applyNumberFormat="1" applyFont="1" applyFill="1" applyBorder="1" applyAlignment="1" applyProtection="1">
      <alignment horizontal="right" vertical="center"/>
    </xf>
    <xf numFmtId="176" fontId="5" fillId="0" borderId="38" xfId="0" applyNumberFormat="1" applyFont="1" applyFill="1" applyBorder="1" applyAlignment="1" applyProtection="1">
      <alignment horizontal="right" vertical="center"/>
    </xf>
    <xf numFmtId="176" fontId="3" fillId="0" borderId="29" xfId="0" applyNumberFormat="1" applyFont="1" applyFill="1" applyBorder="1" applyAlignment="1" applyProtection="1">
      <alignment horizontal="center" vertical="center"/>
    </xf>
    <xf numFmtId="176" fontId="3" fillId="0" borderId="30" xfId="0" applyNumberFormat="1" applyFont="1" applyFill="1" applyBorder="1" applyAlignment="1" applyProtection="1">
      <alignment horizontal="center" vertical="center"/>
    </xf>
    <xf numFmtId="176" fontId="3" fillId="0" borderId="31" xfId="0" applyNumberFormat="1" applyFont="1" applyFill="1" applyBorder="1" applyAlignment="1" applyProtection="1">
      <alignment horizontal="center" vertical="center"/>
    </xf>
    <xf numFmtId="176" fontId="3" fillId="0" borderId="38" xfId="0" applyNumberFormat="1" applyFont="1" applyFill="1" applyBorder="1" applyAlignment="1" applyProtection="1">
      <alignment horizontal="right" vertical="center"/>
    </xf>
    <xf numFmtId="176" fontId="4" fillId="0" borderId="39" xfId="0" applyNumberFormat="1" applyFont="1" applyFill="1" applyBorder="1" applyAlignment="1" applyProtection="1">
      <alignment horizontal="center" vertical="center" wrapText="1"/>
    </xf>
    <xf numFmtId="176" fontId="3" fillId="0" borderId="40" xfId="0" applyNumberFormat="1" applyFont="1" applyFill="1" applyBorder="1" applyAlignment="1" applyProtection="1">
      <alignment horizontal="center" vertical="center"/>
    </xf>
    <xf numFmtId="176" fontId="4" fillId="0" borderId="22" xfId="0" applyNumberFormat="1" applyFont="1" applyFill="1" applyBorder="1" applyAlignment="1" applyProtection="1">
      <alignment vertical="center"/>
    </xf>
    <xf numFmtId="176" fontId="4" fillId="0" borderId="26" xfId="0" applyNumberFormat="1" applyFont="1" applyFill="1" applyBorder="1" applyAlignment="1" applyProtection="1">
      <alignment horizontal="center" vertical="center" wrapText="1"/>
    </xf>
    <xf numFmtId="176" fontId="4" fillId="0" borderId="27" xfId="0" applyNumberFormat="1" applyFont="1" applyFill="1" applyBorder="1" applyAlignment="1" applyProtection="1">
      <alignment horizontal="center" vertical="center" wrapText="1"/>
    </xf>
    <xf numFmtId="176" fontId="3" fillId="0" borderId="31" xfId="0" applyNumberFormat="1" applyFont="1" applyFill="1" applyBorder="1" applyAlignment="1" applyProtection="1">
      <alignment horizontal="center" vertical="center" shrinkToFit="1"/>
    </xf>
    <xf numFmtId="176" fontId="3" fillId="0" borderId="30" xfId="0" applyNumberFormat="1" applyFont="1" applyFill="1" applyBorder="1" applyAlignment="1" applyProtection="1">
      <alignment horizontal="right" vertical="center" shrinkToFit="1"/>
    </xf>
    <xf numFmtId="176" fontId="3" fillId="0" borderId="12" xfId="0" applyNumberFormat="1" applyFont="1" applyFill="1" applyBorder="1" applyAlignment="1" applyProtection="1">
      <alignment horizontal="right" vertical="center" shrinkToFit="1"/>
    </xf>
    <xf numFmtId="176" fontId="3" fillId="0" borderId="29" xfId="0" applyNumberFormat="1" applyFont="1" applyFill="1" applyBorder="1" applyAlignment="1" applyProtection="1">
      <alignment horizontal="center" vertical="center" shrinkToFit="1"/>
    </xf>
    <xf numFmtId="176" fontId="3" fillId="0" borderId="0" xfId="0" applyNumberFormat="1" applyFont="1" applyFill="1" applyBorder="1" applyAlignment="1" applyProtection="1">
      <alignment horizontal="center" vertical="center" shrinkToFit="1"/>
    </xf>
    <xf numFmtId="176" fontId="3" fillId="0" borderId="38" xfId="0" applyNumberFormat="1" applyFont="1" applyFill="1" applyBorder="1" applyAlignment="1" applyProtection="1">
      <alignment horizontal="right" vertical="center" shrinkToFit="1"/>
    </xf>
    <xf numFmtId="176" fontId="4" fillId="0" borderId="41" xfId="0" applyNumberFormat="1" applyFont="1" applyFill="1" applyBorder="1" applyAlignment="1" applyProtection="1">
      <alignment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42" xfId="0" applyNumberFormat="1" applyFont="1" applyFill="1" applyBorder="1" applyAlignment="1" applyProtection="1">
      <alignment horizontal="center" vertical="center"/>
    </xf>
    <xf numFmtId="176" fontId="4" fillId="0" borderId="43" xfId="0" applyNumberFormat="1" applyFont="1" applyFill="1" applyBorder="1" applyAlignment="1" applyProtection="1">
      <alignment horizontal="center" vertical="center" wrapText="1"/>
    </xf>
    <xf numFmtId="176" fontId="7" fillId="0" borderId="0" xfId="0" applyNumberFormat="1" applyFont="1" applyFill="1" applyBorder="1" applyAlignment="1" applyProtection="1">
      <alignment vertical="center"/>
    </xf>
    <xf numFmtId="176" fontId="7" fillId="0" borderId="0" xfId="0" applyNumberFormat="1" applyFont="1" applyFill="1" applyBorder="1" applyAlignment="1" applyProtection="1">
      <alignment horizontal="distributed" vertical="top" wrapText="1"/>
    </xf>
    <xf numFmtId="176" fontId="7" fillId="0" borderId="0" xfId="0" applyNumberFormat="1" applyFont="1" applyFill="1" applyBorder="1" applyAlignment="1" applyProtection="1">
      <alignment horizontal="center" vertical="center" wrapText="1"/>
    </xf>
    <xf numFmtId="176" fontId="7" fillId="0" borderId="0" xfId="0" applyNumberFormat="1" applyFont="1" applyFill="1" applyBorder="1" applyAlignment="1" applyProtection="1">
      <alignment horizontal="right" vertical="top"/>
    </xf>
    <xf numFmtId="176" fontId="7" fillId="0" borderId="0" xfId="0" applyNumberFormat="1" applyFont="1" applyFill="1" applyBorder="1" applyAlignment="1" applyProtection="1">
      <alignment horizontal="right" vertical="top" wrapText="1"/>
    </xf>
    <xf numFmtId="176" fontId="7" fillId="0" borderId="0" xfId="0" applyNumberFormat="1" applyFont="1" applyFill="1" applyBorder="1" applyAlignment="1" applyProtection="1">
      <alignment horizontal="right" vertical="center"/>
    </xf>
    <xf numFmtId="176" fontId="4" fillId="0" borderId="26" xfId="0" applyNumberFormat="1" applyFont="1" applyFill="1" applyBorder="1" applyAlignment="1" applyProtection="1">
      <alignment horizontal="right" vertical="top" shrinkToFit="1"/>
    </xf>
    <xf numFmtId="176" fontId="4" fillId="0" borderId="27" xfId="0" applyNumberFormat="1" applyFont="1" applyFill="1" applyBorder="1" applyAlignment="1" applyProtection="1">
      <alignment horizontal="center" vertical="center" shrinkToFit="1"/>
    </xf>
    <xf numFmtId="176" fontId="4" fillId="0" borderId="27" xfId="0" applyNumberFormat="1" applyFont="1" applyFill="1" applyBorder="1" applyAlignment="1" applyProtection="1">
      <alignment horizontal="right" vertical="top" shrinkToFit="1"/>
    </xf>
    <xf numFmtId="176" fontId="3" fillId="0" borderId="29" xfId="0" applyNumberFormat="1" applyFont="1" applyFill="1" applyBorder="1" applyAlignment="1" applyProtection="1">
      <alignment horizontal="center" vertical="center" wrapText="1"/>
    </xf>
    <xf numFmtId="176" fontId="3" fillId="0" borderId="0" xfId="0" applyNumberFormat="1" applyFont="1" applyFill="1" applyBorder="1" applyAlignment="1" applyProtection="1">
      <alignment horizontal="distributed" vertical="top" wrapText="1"/>
    </xf>
    <xf numFmtId="176" fontId="3" fillId="0" borderId="30" xfId="0" applyNumberFormat="1" applyFont="1" applyFill="1" applyBorder="1" applyAlignment="1" applyProtection="1">
      <alignment horizontal="center" vertical="center" wrapText="1"/>
    </xf>
    <xf numFmtId="176" fontId="3" fillId="0" borderId="0" xfId="0" applyNumberFormat="1" applyFont="1" applyFill="1" applyBorder="1" applyAlignment="1" applyProtection="1">
      <alignment horizontal="center" vertical="center" wrapText="1"/>
    </xf>
    <xf numFmtId="176" fontId="3" fillId="0" borderId="38" xfId="0" applyNumberFormat="1" applyFont="1" applyFill="1" applyBorder="1" applyAlignment="1" applyProtection="1">
      <alignment horizontal="right" vertical="top"/>
    </xf>
    <xf numFmtId="176" fontId="3" fillId="0" borderId="0" xfId="0" applyNumberFormat="1" applyFont="1" applyFill="1" applyBorder="1" applyAlignment="1" applyProtection="1">
      <alignment horizontal="right" vertical="top"/>
    </xf>
    <xf numFmtId="176" fontId="3" fillId="0" borderId="0" xfId="0" applyNumberFormat="1" applyFont="1" applyFill="1" applyBorder="1" applyAlignment="1" applyProtection="1">
      <alignment horizontal="right" vertical="top" wrapText="1"/>
    </xf>
    <xf numFmtId="176" fontId="4" fillId="0" borderId="0" xfId="0" applyNumberFormat="1" applyFont="1" applyFill="1" applyBorder="1" applyAlignment="1" applyProtection="1">
      <alignment horizontal="center" vertical="center" wrapText="1"/>
    </xf>
    <xf numFmtId="176" fontId="4" fillId="0" borderId="11" xfId="0" applyNumberFormat="1" applyFont="1" applyFill="1" applyBorder="1" applyAlignment="1" applyProtection="1">
      <alignment vertical="center"/>
    </xf>
    <xf numFmtId="176" fontId="4" fillId="0" borderId="0" xfId="0" applyNumberFormat="1" applyFont="1" applyFill="1" applyBorder="1" applyAlignment="1" applyProtection="1">
      <alignment horizontal="right" vertical="top"/>
    </xf>
    <xf numFmtId="176" fontId="4" fillId="0" borderId="0" xfId="0" applyNumberFormat="1" applyFont="1" applyFill="1" applyBorder="1" applyAlignment="1" applyProtection="1">
      <alignment horizontal="right" vertical="top" wrapText="1"/>
    </xf>
    <xf numFmtId="176" fontId="4" fillId="0" borderId="0" xfId="0" applyNumberFormat="1" applyFont="1" applyFill="1" applyBorder="1" applyAlignment="1" applyProtection="1">
      <alignment horizontal="right" vertical="center"/>
    </xf>
    <xf numFmtId="176" fontId="4" fillId="0" borderId="38" xfId="0" applyNumberFormat="1" applyFont="1" applyFill="1" applyBorder="1" applyAlignment="1" applyProtection="1">
      <alignment horizontal="right" vertical="top"/>
    </xf>
    <xf numFmtId="176" fontId="5" fillId="0" borderId="44" xfId="0" applyNumberFormat="1" applyFont="1" applyFill="1" applyBorder="1" applyAlignment="1" applyProtection="1">
      <alignment horizontal="right" vertical="center" shrinkToFit="1"/>
    </xf>
    <xf numFmtId="176" fontId="5" fillId="0" borderId="8" xfId="0" applyNumberFormat="1" applyFont="1" applyFill="1" applyBorder="1" applyAlignment="1" applyProtection="1">
      <alignment horizontal="center" vertical="center" shrinkToFit="1"/>
    </xf>
    <xf numFmtId="176" fontId="5" fillId="0" borderId="45" xfId="0" applyNumberFormat="1" applyFont="1" applyFill="1" applyBorder="1" applyAlignment="1" applyProtection="1">
      <alignment horizontal="right" vertical="center" shrinkToFit="1"/>
    </xf>
    <xf numFmtId="176" fontId="3" fillId="0" borderId="15" xfId="0" applyNumberFormat="1" applyFont="1" applyFill="1" applyBorder="1" applyAlignment="1" applyProtection="1">
      <alignment horizontal="right" vertical="top" shrinkToFit="1"/>
    </xf>
    <xf numFmtId="176" fontId="3" fillId="0" borderId="16" xfId="0" applyNumberFormat="1" applyFont="1" applyFill="1" applyBorder="1" applyAlignment="1" applyProtection="1">
      <alignment horizontal="center" vertical="center" shrinkToFit="1"/>
    </xf>
    <xf numFmtId="176" fontId="3" fillId="0" borderId="16" xfId="0" applyNumberFormat="1" applyFont="1" applyFill="1" applyBorder="1" applyAlignment="1" applyProtection="1">
      <alignment horizontal="right" vertical="top" shrinkToFit="1"/>
    </xf>
    <xf numFmtId="176" fontId="3" fillId="0" borderId="20" xfId="0" applyNumberFormat="1" applyFont="1" applyFill="1" applyBorder="1" applyAlignment="1" applyProtection="1">
      <alignment horizontal="right" vertical="top" shrinkToFit="1"/>
    </xf>
    <xf numFmtId="176" fontId="3" fillId="0" borderId="7" xfId="0" applyNumberFormat="1" applyFont="1" applyFill="1" applyBorder="1" applyAlignment="1" applyProtection="1">
      <alignment horizontal="right" vertical="center" shrinkToFit="1"/>
    </xf>
    <xf numFmtId="176" fontId="3" fillId="0" borderId="9" xfId="0" applyNumberFormat="1" applyFont="1" applyFill="1" applyBorder="1" applyAlignment="1" applyProtection="1">
      <alignment horizontal="center" vertical="center" shrinkToFit="1"/>
    </xf>
    <xf numFmtId="176" fontId="3" fillId="0" borderId="8" xfId="0" applyNumberFormat="1" applyFont="1" applyFill="1" applyBorder="1" applyAlignment="1" applyProtection="1">
      <alignment horizontal="center" vertical="center" shrinkToFit="1"/>
    </xf>
    <xf numFmtId="176" fontId="3" fillId="0" borderId="46" xfId="0" applyNumberFormat="1" applyFont="1" applyFill="1" applyBorder="1" applyAlignment="1" applyProtection="1">
      <alignment horizontal="right" vertical="center" shrinkToFit="1"/>
    </xf>
    <xf numFmtId="176" fontId="3" fillId="0" borderId="26" xfId="0" applyNumberFormat="1" applyFont="1" applyFill="1" applyBorder="1" applyAlignment="1" applyProtection="1">
      <alignment horizontal="right" vertical="top" shrinkToFit="1"/>
    </xf>
    <xf numFmtId="176" fontId="3" fillId="0" borderId="27" xfId="0" applyNumberFormat="1" applyFont="1" applyFill="1" applyBorder="1" applyAlignment="1" applyProtection="1">
      <alignment horizontal="center" vertical="center" shrinkToFit="1"/>
    </xf>
    <xf numFmtId="176" fontId="3" fillId="0" borderId="27" xfId="0" applyNumberFormat="1" applyFont="1" applyFill="1" applyBorder="1" applyAlignment="1" applyProtection="1">
      <alignment horizontal="right" vertical="top" shrinkToFit="1"/>
    </xf>
    <xf numFmtId="176" fontId="3" fillId="0" borderId="24" xfId="0" applyNumberFormat="1" applyFont="1" applyFill="1" applyBorder="1" applyAlignment="1" applyProtection="1">
      <alignment horizontal="right" vertical="top" shrinkToFit="1"/>
    </xf>
    <xf numFmtId="176" fontId="3" fillId="0" borderId="36" xfId="0" applyNumberFormat="1" applyFont="1" applyFill="1" applyBorder="1" applyAlignment="1" applyProtection="1">
      <alignment horizontal="right" vertical="center" shrinkToFit="1"/>
    </xf>
    <xf numFmtId="176" fontId="3" fillId="0" borderId="37" xfId="0" applyNumberFormat="1" applyFont="1" applyFill="1" applyBorder="1" applyAlignment="1" applyProtection="1">
      <alignment horizontal="center" vertical="center" shrinkToFit="1"/>
    </xf>
    <xf numFmtId="176" fontId="3" fillId="0" borderId="34" xfId="0" applyNumberFormat="1" applyFont="1" applyFill="1" applyBorder="1" applyAlignment="1" applyProtection="1">
      <alignment horizontal="right" vertical="center" shrinkToFit="1"/>
    </xf>
    <xf numFmtId="176" fontId="5" fillId="0" borderId="7" xfId="0" applyNumberFormat="1" applyFont="1" applyFill="1" applyBorder="1" applyAlignment="1" applyProtection="1">
      <alignment horizontal="right" vertical="center" shrinkToFit="1"/>
    </xf>
    <xf numFmtId="176" fontId="5" fillId="0" borderId="9" xfId="0" applyNumberFormat="1" applyFont="1" applyFill="1" applyBorder="1" applyAlignment="1" applyProtection="1">
      <alignment horizontal="center" vertical="center" shrinkToFit="1"/>
    </xf>
    <xf numFmtId="176" fontId="5" fillId="0" borderId="10" xfId="0" applyNumberFormat="1" applyFont="1" applyFill="1" applyBorder="1" applyAlignment="1" applyProtection="1">
      <alignment horizontal="right" vertical="center" shrinkToFit="1"/>
    </xf>
    <xf numFmtId="176" fontId="3" fillId="0" borderId="21" xfId="0" applyNumberFormat="1" applyFont="1" applyFill="1" applyBorder="1" applyAlignment="1" applyProtection="1">
      <alignment horizontal="right" vertical="top" shrinkToFit="1"/>
    </xf>
    <xf numFmtId="176" fontId="3" fillId="0" borderId="10" xfId="0" applyNumberFormat="1" applyFont="1" applyFill="1" applyBorder="1" applyAlignment="1" applyProtection="1">
      <alignment horizontal="right" vertical="center" shrinkToFit="1"/>
    </xf>
    <xf numFmtId="176" fontId="3" fillId="0" borderId="47" xfId="0" applyNumberFormat="1" applyFont="1" applyFill="1" applyBorder="1" applyAlignment="1" applyProtection="1">
      <alignment horizontal="right" vertical="center" shrinkToFit="1"/>
    </xf>
    <xf numFmtId="176" fontId="3" fillId="0" borderId="28" xfId="0" applyNumberFormat="1" applyFont="1" applyFill="1" applyBorder="1" applyAlignment="1" applyProtection="1">
      <alignment horizontal="right" vertical="top" shrinkToFit="1"/>
    </xf>
    <xf numFmtId="176" fontId="5" fillId="0" borderId="30" xfId="0" applyNumberFormat="1" applyFont="1" applyFill="1" applyBorder="1" applyAlignment="1" applyProtection="1">
      <alignment horizontal="right" vertical="center" shrinkToFit="1"/>
    </xf>
    <xf numFmtId="176" fontId="5" fillId="0" borderId="31" xfId="0" applyNumberFormat="1" applyFont="1" applyFill="1" applyBorder="1" applyAlignment="1" applyProtection="1">
      <alignment horizontal="center" vertical="center" shrinkToFit="1"/>
    </xf>
    <xf numFmtId="176" fontId="5" fillId="0" borderId="38" xfId="0" applyNumberFormat="1" applyFont="1" applyFill="1" applyBorder="1" applyAlignment="1" applyProtection="1">
      <alignment horizontal="right" vertical="center" shrinkToFit="1"/>
    </xf>
    <xf numFmtId="176" fontId="5" fillId="0" borderId="12" xfId="0" applyNumberFormat="1" applyFont="1" applyFill="1" applyBorder="1" applyAlignment="1" applyProtection="1">
      <alignment horizontal="right" vertical="center" shrinkToFit="1"/>
    </xf>
    <xf numFmtId="176" fontId="5" fillId="0" borderId="46" xfId="0" applyNumberFormat="1" applyFont="1" applyFill="1" applyBorder="1" applyAlignment="1" applyProtection="1">
      <alignment horizontal="right" vertical="center" shrinkToFit="1"/>
    </xf>
    <xf numFmtId="176" fontId="4" fillId="0" borderId="20" xfId="0" applyNumberFormat="1" applyFont="1" applyFill="1" applyBorder="1" applyAlignment="1" applyProtection="1">
      <alignment horizontal="center" vertical="center" wrapText="1"/>
    </xf>
    <xf numFmtId="176" fontId="4" fillId="0" borderId="12" xfId="0" applyNumberFormat="1" applyFont="1" applyFill="1" applyBorder="1" applyAlignment="1" applyProtection="1">
      <alignment horizontal="center" vertical="center" wrapText="1"/>
    </xf>
    <xf numFmtId="176" fontId="3" fillId="0" borderId="31" xfId="0" applyNumberFormat="1" applyFont="1" applyFill="1" applyBorder="1" applyAlignment="1" applyProtection="1">
      <alignment horizontal="center" vertical="center" wrapText="1"/>
    </xf>
    <xf numFmtId="176" fontId="3" fillId="0" borderId="30" xfId="0" applyNumberFormat="1" applyFont="1" applyFill="1" applyBorder="1" applyAlignment="1" applyProtection="1">
      <alignment horizontal="right" vertical="top" shrinkToFit="1"/>
    </xf>
    <xf numFmtId="176" fontId="3" fillId="0" borderId="31" xfId="0" applyNumberFormat="1" applyFont="1" applyFill="1" applyBorder="1" applyAlignment="1" applyProtection="1">
      <alignment horizontal="right" vertical="top" shrinkToFit="1"/>
    </xf>
    <xf numFmtId="176" fontId="3" fillId="0" borderId="12" xfId="0" applyNumberFormat="1" applyFont="1" applyFill="1" applyBorder="1" applyAlignment="1" applyProtection="1">
      <alignment horizontal="right" vertical="top" shrinkToFit="1"/>
    </xf>
    <xf numFmtId="176" fontId="3" fillId="0" borderId="29" xfId="0" applyNumberFormat="1" applyFont="1" applyFill="1" applyBorder="1" applyAlignment="1" applyProtection="1">
      <alignment horizontal="right" vertical="center"/>
    </xf>
    <xf numFmtId="176" fontId="3" fillId="0" borderId="38" xfId="0" applyNumberFormat="1" applyFont="1" applyFill="1" applyBorder="1" applyAlignment="1" applyProtection="1">
      <alignment horizontal="right" vertical="top" shrinkToFit="1"/>
    </xf>
    <xf numFmtId="176" fontId="5" fillId="0" borderId="46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center" vertical="center"/>
    </xf>
    <xf numFmtId="176" fontId="4" fillId="0" borderId="29" xfId="0" applyNumberFormat="1" applyFont="1" applyFill="1" applyBorder="1" applyAlignment="1" applyProtection="1">
      <alignment horizontal="center" vertical="center" wrapText="1"/>
    </xf>
    <xf numFmtId="176" fontId="4" fillId="0" borderId="30" xfId="0" applyNumberFormat="1" applyFont="1" applyFill="1" applyBorder="1" applyAlignment="1" applyProtection="1">
      <alignment horizontal="center" vertical="center" wrapText="1"/>
    </xf>
    <xf numFmtId="176" fontId="4" fillId="0" borderId="31" xfId="0" applyNumberFormat="1" applyFont="1" applyFill="1" applyBorder="1" applyAlignment="1" applyProtection="1">
      <alignment horizontal="center" vertical="center" wrapText="1"/>
    </xf>
    <xf numFmtId="176" fontId="4" fillId="0" borderId="30" xfId="0" applyNumberFormat="1" applyFont="1" applyFill="1" applyBorder="1" applyAlignment="1" applyProtection="1">
      <alignment horizontal="right" vertical="top" shrinkToFit="1"/>
    </xf>
    <xf numFmtId="176" fontId="4" fillId="0" borderId="31" xfId="0" applyNumberFormat="1" applyFont="1" applyFill="1" applyBorder="1" applyAlignment="1" applyProtection="1">
      <alignment horizontal="center" vertical="center" shrinkToFit="1"/>
    </xf>
    <xf numFmtId="176" fontId="4" fillId="0" borderId="31" xfId="0" applyNumberFormat="1" applyFont="1" applyFill="1" applyBorder="1" applyAlignment="1" applyProtection="1">
      <alignment horizontal="right" vertical="top" shrinkToFit="1"/>
    </xf>
    <xf numFmtId="176" fontId="4" fillId="0" borderId="29" xfId="0" applyNumberFormat="1" applyFont="1" applyFill="1" applyBorder="1" applyAlignment="1" applyProtection="1">
      <alignment horizontal="right" vertical="center"/>
    </xf>
    <xf numFmtId="176" fontId="3" fillId="0" borderId="56" xfId="0" applyNumberFormat="1" applyFont="1" applyFill="1" applyBorder="1" applyAlignment="1" applyProtection="1">
      <alignment horizontal="center" vertical="center"/>
    </xf>
    <xf numFmtId="176" fontId="3" fillId="0" borderId="46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176" fontId="4" fillId="0" borderId="57" xfId="0" applyNumberFormat="1" applyFont="1" applyFill="1" applyBorder="1" applyAlignment="1" applyProtection="1">
      <alignment horizontal="center" vertical="center" wrapText="1"/>
    </xf>
    <xf numFmtId="176" fontId="4" fillId="0" borderId="58" xfId="0" applyNumberFormat="1" applyFont="1" applyFill="1" applyBorder="1" applyAlignment="1" applyProtection="1">
      <alignment horizontal="center" vertical="center" wrapText="1"/>
    </xf>
    <xf numFmtId="176" fontId="4" fillId="0" borderId="25" xfId="0" applyNumberFormat="1" applyFont="1" applyFill="1" applyBorder="1" applyAlignment="1" applyProtection="1">
      <alignment horizontal="right" vertical="center"/>
    </xf>
    <xf numFmtId="176" fontId="4" fillId="0" borderId="23" xfId="0" applyNumberFormat="1" applyFont="1" applyFill="1" applyBorder="1" applyAlignment="1" applyProtection="1">
      <alignment horizontal="center" vertical="center" wrapText="1"/>
    </xf>
    <xf numFmtId="176" fontId="5" fillId="0" borderId="0" xfId="0" applyNumberFormat="1" applyFont="1" applyFill="1" applyBorder="1" applyAlignment="1" applyProtection="1">
      <alignment horizontal="right" vertical="center"/>
    </xf>
    <xf numFmtId="177" fontId="3" fillId="0" borderId="21" xfId="0" applyNumberFormat="1" applyFont="1" applyFill="1" applyBorder="1" applyAlignment="1" applyProtection="1">
      <alignment horizontal="right" vertical="top" shrinkToFit="1"/>
    </xf>
    <xf numFmtId="177" fontId="3" fillId="0" borderId="20" xfId="0" applyNumberFormat="1" applyFont="1" applyFill="1" applyBorder="1" applyAlignment="1" applyProtection="1">
      <alignment horizontal="right" vertical="top" shrinkToFit="1"/>
    </xf>
    <xf numFmtId="177" fontId="4" fillId="0" borderId="20" xfId="0" applyNumberFormat="1" applyFont="1" applyFill="1" applyBorder="1" applyAlignment="1" applyProtection="1">
      <alignment horizontal="right" vertical="top" shrinkToFit="1"/>
    </xf>
    <xf numFmtId="177" fontId="4" fillId="0" borderId="21" xfId="0" applyNumberFormat="1" applyFont="1" applyFill="1" applyBorder="1" applyAlignment="1" applyProtection="1">
      <alignment horizontal="right" vertical="top" shrinkToFit="1"/>
    </xf>
    <xf numFmtId="177" fontId="3" fillId="0" borderId="24" xfId="0" applyNumberFormat="1" applyFont="1" applyFill="1" applyBorder="1" applyAlignment="1" applyProtection="1">
      <alignment horizontal="right" vertical="top" shrinkToFit="1"/>
    </xf>
    <xf numFmtId="177" fontId="3" fillId="0" borderId="28" xfId="0" applyNumberFormat="1" applyFont="1" applyFill="1" applyBorder="1" applyAlignment="1" applyProtection="1">
      <alignment horizontal="right" vertical="top" shrinkToFit="1"/>
    </xf>
    <xf numFmtId="177" fontId="3" fillId="0" borderId="12" xfId="0" applyNumberFormat="1" applyFont="1" applyFill="1" applyBorder="1" applyAlignment="1" applyProtection="1">
      <alignment horizontal="right" vertical="top" shrinkToFit="1"/>
    </xf>
    <xf numFmtId="177" fontId="3" fillId="0" borderId="38" xfId="0" applyNumberFormat="1" applyFont="1" applyFill="1" applyBorder="1" applyAlignment="1" applyProtection="1">
      <alignment horizontal="right" vertical="top" shrinkToFit="1"/>
    </xf>
    <xf numFmtId="177" fontId="4" fillId="0" borderId="12" xfId="0" applyNumberFormat="1" applyFont="1" applyFill="1" applyBorder="1" applyAlignment="1" applyProtection="1">
      <alignment horizontal="right" vertical="top" shrinkToFit="1"/>
    </xf>
    <xf numFmtId="177" fontId="4" fillId="0" borderId="38" xfId="0" applyNumberFormat="1" applyFont="1" applyFill="1" applyBorder="1" applyAlignment="1" applyProtection="1">
      <alignment horizontal="right" vertical="top" shrinkToFit="1"/>
    </xf>
    <xf numFmtId="177" fontId="4" fillId="0" borderId="24" xfId="0" applyNumberFormat="1" applyFont="1" applyFill="1" applyBorder="1" applyAlignment="1" applyProtection="1">
      <alignment horizontal="right" vertical="top" shrinkToFit="1"/>
    </xf>
    <xf numFmtId="177" fontId="4" fillId="0" borderId="28" xfId="0" applyNumberFormat="1" applyFont="1" applyFill="1" applyBorder="1" applyAlignment="1" applyProtection="1">
      <alignment horizontal="right" vertical="top" shrinkToFit="1"/>
    </xf>
    <xf numFmtId="176" fontId="3" fillId="0" borderId="6" xfId="0" applyNumberFormat="1" applyFont="1" applyFill="1" applyBorder="1" applyAlignment="1" applyProtection="1">
      <alignment horizontal="distributed" vertical="center" wrapText="1"/>
    </xf>
    <xf numFmtId="176" fontId="3" fillId="0" borderId="23" xfId="0" applyNumberFormat="1" applyFont="1" applyFill="1" applyBorder="1" applyAlignment="1" applyProtection="1">
      <alignment horizontal="distributed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/>
    </xf>
    <xf numFmtId="0" fontId="3" fillId="0" borderId="16" xfId="0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/>
    </xf>
    <xf numFmtId="0" fontId="3" fillId="0" borderId="20" xfId="0" applyFont="1" applyFill="1" applyBorder="1" applyAlignment="1" applyProtection="1">
      <alignment horizontal="center" vertical="center"/>
    </xf>
    <xf numFmtId="0" fontId="3" fillId="0" borderId="48" xfId="0" applyFont="1" applyFill="1" applyBorder="1" applyAlignment="1" applyProtection="1">
      <alignment horizontal="center" vertical="center"/>
    </xf>
    <xf numFmtId="0" fontId="3" fillId="0" borderId="50" xfId="0" applyFont="1" applyFill="1" applyBorder="1" applyAlignment="1" applyProtection="1">
      <alignment horizontal="center" vertical="center"/>
    </xf>
    <xf numFmtId="0" fontId="3" fillId="0" borderId="51" xfId="0" applyFont="1" applyFill="1" applyBorder="1" applyAlignment="1" applyProtection="1">
      <alignment horizontal="center" vertical="center"/>
    </xf>
    <xf numFmtId="0" fontId="3" fillId="0" borderId="52" xfId="0" applyFont="1" applyFill="1" applyBorder="1" applyAlignment="1" applyProtection="1">
      <alignment horizontal="center" vertical="center"/>
    </xf>
    <xf numFmtId="0" fontId="3" fillId="0" borderId="32" xfId="0" applyFont="1" applyFill="1" applyBorder="1" applyAlignment="1" applyProtection="1">
      <alignment horizontal="center" vertical="center"/>
    </xf>
    <xf numFmtId="0" fontId="3" fillId="0" borderId="33" xfId="0" applyFont="1" applyFill="1" applyBorder="1" applyAlignment="1" applyProtection="1">
      <alignment horizontal="center" vertical="center"/>
    </xf>
    <xf numFmtId="0" fontId="3" fillId="0" borderId="17" xfId="0" applyFont="1" applyFill="1" applyBorder="1" applyAlignment="1" applyProtection="1">
      <alignment horizontal="center" vertical="center"/>
    </xf>
    <xf numFmtId="0" fontId="3" fillId="0" borderId="18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53" xfId="0" applyFont="1" applyFill="1" applyBorder="1" applyAlignment="1" applyProtection="1">
      <alignment horizontal="center" vertical="center"/>
    </xf>
    <xf numFmtId="0" fontId="3" fillId="0" borderId="54" xfId="0" applyFont="1" applyFill="1" applyBorder="1" applyAlignment="1" applyProtection="1">
      <alignment horizontal="center" vertical="center"/>
    </xf>
    <xf numFmtId="0" fontId="3" fillId="0" borderId="55" xfId="0" applyFont="1" applyFill="1" applyBorder="1" applyAlignment="1" applyProtection="1">
      <alignment horizontal="center" vertical="center"/>
    </xf>
    <xf numFmtId="0" fontId="3" fillId="0" borderId="49" xfId="0" applyFont="1" applyFill="1" applyBorder="1" applyAlignment="1" applyProtection="1">
      <alignment horizontal="center" vertical="center"/>
    </xf>
    <xf numFmtId="176" fontId="3" fillId="0" borderId="14" xfId="0" applyNumberFormat="1" applyFont="1" applyFill="1" applyBorder="1" applyAlignment="1" applyProtection="1">
      <alignment horizontal="distributed" vertical="center" wrapText="1"/>
    </xf>
    <xf numFmtId="176" fontId="3" fillId="0" borderId="0" xfId="0" applyNumberFormat="1" applyFont="1" applyFill="1" applyBorder="1" applyAlignment="1" applyProtection="1">
      <alignment horizontal="distributed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42"/>
  <sheetViews>
    <sheetView showGridLines="0" tabSelected="1" view="pageBreakPreview" zoomScaleNormal="100" zoomScaleSheetLayoutView="100" zoomScalePageLayoutView="85" workbookViewId="0">
      <selection activeCell="I229" sqref="I229"/>
    </sheetView>
  </sheetViews>
  <sheetFormatPr defaultColWidth="1.125" defaultRowHeight="13.5" x14ac:dyDescent="0.15"/>
  <cols>
    <col min="1" max="1" width="0.875" style="2" customWidth="1"/>
    <col min="2" max="2" width="24.25" style="2" customWidth="1"/>
    <col min="3" max="4" width="0.875" style="2" customWidth="1"/>
    <col min="5" max="5" width="24.25" style="2" customWidth="1"/>
    <col min="6" max="6" width="0.875" style="2" customWidth="1"/>
    <col min="7" max="7" width="2.625" style="2" customWidth="1"/>
    <col min="8" max="8" width="13.5" style="2" customWidth="1"/>
    <col min="9" max="9" width="2.625" style="2" customWidth="1"/>
    <col min="10" max="10" width="13.5" style="2" customWidth="1"/>
    <col min="11" max="11" width="3.125" style="2" customWidth="1"/>
    <col min="12" max="12" width="13.5" style="2" customWidth="1"/>
    <col min="13" max="13" width="0.875" style="2" customWidth="1"/>
    <col min="14" max="14" width="24.25" style="2" customWidth="1"/>
    <col min="15" max="15" width="0.875" style="2" customWidth="1"/>
    <col min="16" max="16" width="2.625" style="2" customWidth="1"/>
    <col min="17" max="17" width="13.5" style="2" customWidth="1"/>
    <col min="18" max="18" width="2.625" style="2" customWidth="1"/>
    <col min="19" max="19" width="13.5" style="2" customWidth="1"/>
    <col min="20" max="20" width="3.125" style="2" customWidth="1"/>
    <col min="21" max="21" width="13.5" style="2" customWidth="1"/>
    <col min="22" max="16384" width="1.125" style="2"/>
  </cols>
  <sheetData>
    <row r="1" spans="1:24" ht="99" customHeight="1" x14ac:dyDescent="0.15">
      <c r="A1" s="188" t="s">
        <v>93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"/>
      <c r="W1" s="1"/>
      <c r="X1" s="1"/>
    </row>
    <row r="2" spans="1:24" ht="15" customHeight="1" thickBot="1" x14ac:dyDescent="0.2"/>
    <row r="3" spans="1:24" ht="20.25" customHeight="1" x14ac:dyDescent="0.15">
      <c r="A3" s="197" t="s">
        <v>0</v>
      </c>
      <c r="B3" s="198"/>
      <c r="C3" s="198"/>
      <c r="D3" s="201" t="s">
        <v>71</v>
      </c>
      <c r="E3" s="202"/>
      <c r="F3" s="202"/>
      <c r="G3" s="202"/>
      <c r="H3" s="202"/>
      <c r="I3" s="202"/>
      <c r="J3" s="202"/>
      <c r="K3" s="202"/>
      <c r="L3" s="203"/>
      <c r="M3" s="158"/>
      <c r="N3" s="202" t="s">
        <v>72</v>
      </c>
      <c r="O3" s="202"/>
      <c r="P3" s="202"/>
      <c r="Q3" s="202"/>
      <c r="R3" s="202"/>
      <c r="S3" s="202"/>
      <c r="T3" s="202"/>
      <c r="U3" s="204"/>
    </row>
    <row r="4" spans="1:24" ht="20.25" customHeight="1" x14ac:dyDescent="0.15">
      <c r="A4" s="199"/>
      <c r="B4" s="200"/>
      <c r="C4" s="200"/>
      <c r="D4" s="195" t="s">
        <v>3</v>
      </c>
      <c r="E4" s="196"/>
      <c r="F4" s="194"/>
      <c r="G4" s="190" t="s">
        <v>4</v>
      </c>
      <c r="H4" s="191"/>
      <c r="I4" s="190" t="s">
        <v>5</v>
      </c>
      <c r="J4" s="191"/>
      <c r="K4" s="190" t="s">
        <v>70</v>
      </c>
      <c r="L4" s="192"/>
      <c r="M4" s="195" t="s">
        <v>3</v>
      </c>
      <c r="N4" s="196"/>
      <c r="O4" s="194"/>
      <c r="P4" s="193" t="s">
        <v>4</v>
      </c>
      <c r="Q4" s="194"/>
      <c r="R4" s="193" t="s">
        <v>5</v>
      </c>
      <c r="S4" s="194"/>
      <c r="T4" s="193" t="s">
        <v>70</v>
      </c>
      <c r="U4" s="205"/>
    </row>
    <row r="5" spans="1:24" s="13" customFormat="1" ht="14.25" customHeight="1" x14ac:dyDescent="0.15">
      <c r="A5" s="3"/>
      <c r="B5" s="4"/>
      <c r="C5" s="5"/>
      <c r="D5" s="6"/>
      <c r="E5" s="7"/>
      <c r="F5" s="8"/>
      <c r="G5" s="9"/>
      <c r="H5" s="119" t="s">
        <v>7</v>
      </c>
      <c r="I5" s="120"/>
      <c r="J5" s="119" t="s">
        <v>7</v>
      </c>
      <c r="K5" s="120"/>
      <c r="L5" s="121" t="s">
        <v>7</v>
      </c>
      <c r="M5" s="6"/>
      <c r="N5" s="7"/>
      <c r="O5" s="7"/>
      <c r="P5" s="10"/>
      <c r="Q5" s="11" t="s">
        <v>7</v>
      </c>
      <c r="R5" s="10"/>
      <c r="S5" s="11" t="s">
        <v>7</v>
      </c>
      <c r="T5" s="10"/>
      <c r="U5" s="12" t="s">
        <v>7</v>
      </c>
    </row>
    <row r="6" spans="1:24" ht="30" customHeight="1" x14ac:dyDescent="0.15">
      <c r="A6" s="14"/>
      <c r="B6" s="15" t="s">
        <v>8</v>
      </c>
      <c r="C6" s="16"/>
      <c r="D6" s="17"/>
      <c r="E6" s="18" t="s">
        <v>9</v>
      </c>
      <c r="F6" s="19"/>
      <c r="G6" s="20"/>
      <c r="H6" s="122">
        <v>71888347</v>
      </c>
      <c r="I6" s="123"/>
      <c r="J6" s="122">
        <v>72203785</v>
      </c>
      <c r="K6" s="124" t="str">
        <f>IF(L6&lt;0,"△","")</f>
        <v>△</v>
      </c>
      <c r="L6" s="175">
        <f>H6-J6</f>
        <v>-315438</v>
      </c>
      <c r="M6" s="21"/>
      <c r="N6" s="18" t="s">
        <v>51</v>
      </c>
      <c r="O6" s="22"/>
      <c r="P6" s="20"/>
      <c r="Q6" s="122">
        <v>5707211</v>
      </c>
      <c r="R6" s="123"/>
      <c r="S6" s="122">
        <v>5855938</v>
      </c>
      <c r="T6" s="124" t="str">
        <f>IF(U6&lt;0,"△","")</f>
        <v>△</v>
      </c>
      <c r="U6" s="174">
        <f>Q6-S6</f>
        <v>-148727</v>
      </c>
    </row>
    <row r="7" spans="1:24" ht="14.25" customHeight="1" x14ac:dyDescent="0.15">
      <c r="A7" s="23"/>
      <c r="B7" s="24"/>
      <c r="C7" s="25"/>
      <c r="D7" s="26"/>
      <c r="E7" s="27"/>
      <c r="F7" s="28"/>
      <c r="G7" s="29"/>
      <c r="H7" s="126"/>
      <c r="I7" s="127"/>
      <c r="J7" s="126"/>
      <c r="K7" s="128"/>
      <c r="L7" s="129"/>
      <c r="M7" s="26"/>
      <c r="N7" s="27"/>
      <c r="O7" s="27"/>
      <c r="P7" s="29"/>
      <c r="Q7" s="126"/>
      <c r="R7" s="127"/>
      <c r="S7" s="126"/>
      <c r="T7" s="127"/>
      <c r="U7" s="141"/>
    </row>
    <row r="8" spans="1:24" ht="30" customHeight="1" x14ac:dyDescent="0.15">
      <c r="A8" s="14"/>
      <c r="B8" s="15"/>
      <c r="C8" s="16"/>
      <c r="D8" s="17"/>
      <c r="E8" s="18" t="s">
        <v>10</v>
      </c>
      <c r="F8" s="19"/>
      <c r="G8" s="20"/>
      <c r="H8" s="122">
        <v>8</v>
      </c>
      <c r="I8" s="123"/>
      <c r="J8" s="122">
        <v>8</v>
      </c>
      <c r="K8" s="124" t="str">
        <f>IF(L8&lt;0,"△","")</f>
        <v/>
      </c>
      <c r="L8" s="175">
        <f>H8-J8</f>
        <v>0</v>
      </c>
      <c r="M8" s="21"/>
      <c r="N8" s="18" t="s">
        <v>52</v>
      </c>
      <c r="O8" s="22"/>
      <c r="P8" s="20"/>
      <c r="Q8" s="122">
        <v>310649180</v>
      </c>
      <c r="R8" s="123"/>
      <c r="S8" s="122">
        <v>325703858</v>
      </c>
      <c r="T8" s="124" t="str">
        <f>IF(U8&lt;0,"△","")</f>
        <v>△</v>
      </c>
      <c r="U8" s="174">
        <f>Q8-S8</f>
        <v>-15054678</v>
      </c>
    </row>
    <row r="9" spans="1:24" ht="14.25" customHeight="1" x14ac:dyDescent="0.15">
      <c r="A9" s="23"/>
      <c r="B9" s="24"/>
      <c r="C9" s="25"/>
      <c r="D9" s="26"/>
      <c r="E9" s="27"/>
      <c r="F9" s="28"/>
      <c r="G9" s="29"/>
      <c r="H9" s="126"/>
      <c r="I9" s="127"/>
      <c r="J9" s="126"/>
      <c r="K9" s="128"/>
      <c r="L9" s="129"/>
      <c r="M9" s="26"/>
      <c r="N9" s="27"/>
      <c r="O9" s="27"/>
      <c r="P9" s="29"/>
      <c r="Q9" s="126"/>
      <c r="R9" s="127"/>
      <c r="S9" s="126"/>
      <c r="T9" s="127"/>
      <c r="U9" s="141"/>
    </row>
    <row r="10" spans="1:24" ht="30" customHeight="1" x14ac:dyDescent="0.15">
      <c r="A10" s="14"/>
      <c r="B10" s="15"/>
      <c r="C10" s="16"/>
      <c r="D10" s="17"/>
      <c r="E10" s="18" t="s">
        <v>11</v>
      </c>
      <c r="F10" s="19"/>
      <c r="G10" s="20"/>
      <c r="H10" s="122">
        <v>23163</v>
      </c>
      <c r="I10" s="123"/>
      <c r="J10" s="122">
        <v>3163</v>
      </c>
      <c r="K10" s="124" t="str">
        <f>IF(L10&lt;0,"△","")</f>
        <v/>
      </c>
      <c r="L10" s="175">
        <f>H10-J10</f>
        <v>20000</v>
      </c>
      <c r="M10" s="21"/>
      <c r="N10" s="18" t="s">
        <v>55</v>
      </c>
      <c r="O10" s="22"/>
      <c r="P10" s="20"/>
      <c r="Q10" s="122">
        <v>1010</v>
      </c>
      <c r="R10" s="123"/>
      <c r="S10" s="122">
        <v>471934</v>
      </c>
      <c r="T10" s="124" t="str">
        <f>IF(U10&lt;0,"△","")</f>
        <v>△</v>
      </c>
      <c r="U10" s="174">
        <f>Q10-S10</f>
        <v>-470924</v>
      </c>
    </row>
    <row r="11" spans="1:24" ht="14.25" customHeight="1" x14ac:dyDescent="0.15">
      <c r="A11" s="23"/>
      <c r="B11" s="24"/>
      <c r="C11" s="25"/>
      <c r="D11" s="26"/>
      <c r="E11" s="27"/>
      <c r="F11" s="28"/>
      <c r="G11" s="29"/>
      <c r="H11" s="126"/>
      <c r="I11" s="127"/>
      <c r="J11" s="126"/>
      <c r="K11" s="128"/>
      <c r="L11" s="129"/>
      <c r="M11" s="26"/>
      <c r="N11" s="27"/>
      <c r="O11" s="27"/>
      <c r="P11" s="29"/>
      <c r="Q11" s="126"/>
      <c r="R11" s="127"/>
      <c r="S11" s="126"/>
      <c r="T11" s="127"/>
      <c r="U11" s="141"/>
    </row>
    <row r="12" spans="1:24" ht="30" customHeight="1" x14ac:dyDescent="0.15">
      <c r="A12" s="14"/>
      <c r="B12" s="15"/>
      <c r="C12" s="16"/>
      <c r="D12" s="17"/>
      <c r="E12" s="18" t="s">
        <v>12</v>
      </c>
      <c r="F12" s="19"/>
      <c r="G12" s="20"/>
      <c r="H12" s="122">
        <v>215694436</v>
      </c>
      <c r="I12" s="123"/>
      <c r="J12" s="122">
        <v>224297726</v>
      </c>
      <c r="K12" s="124" t="str">
        <f>IF(L12&lt;0,"△","")</f>
        <v>△</v>
      </c>
      <c r="L12" s="175">
        <f>H12-J12</f>
        <v>-8603290</v>
      </c>
      <c r="M12" s="21"/>
      <c r="N12" s="18" t="s">
        <v>53</v>
      </c>
      <c r="O12" s="22"/>
      <c r="P12" s="20"/>
      <c r="Q12" s="122" t="s">
        <v>73</v>
      </c>
      <c r="R12" s="123"/>
      <c r="S12" s="122" t="s">
        <v>73</v>
      </c>
      <c r="T12" s="124" t="str">
        <f>IF(U12&lt;0,"△","")</f>
        <v/>
      </c>
      <c r="U12" s="174">
        <f>Q12-S12</f>
        <v>0</v>
      </c>
    </row>
    <row r="13" spans="1:24" ht="14.25" customHeight="1" x14ac:dyDescent="0.15">
      <c r="A13" s="23"/>
      <c r="B13" s="24"/>
      <c r="C13" s="25"/>
      <c r="D13" s="26"/>
      <c r="E13" s="27"/>
      <c r="F13" s="28"/>
      <c r="G13" s="29"/>
      <c r="H13" s="126"/>
      <c r="I13" s="127"/>
      <c r="J13" s="126"/>
      <c r="K13" s="128"/>
      <c r="L13" s="129"/>
      <c r="M13" s="26"/>
      <c r="N13" s="27"/>
      <c r="O13" s="27"/>
      <c r="P13" s="29"/>
      <c r="Q13" s="126"/>
      <c r="R13" s="127"/>
      <c r="S13" s="126"/>
      <c r="T13" s="127"/>
      <c r="U13" s="141"/>
    </row>
    <row r="14" spans="1:24" ht="30" customHeight="1" x14ac:dyDescent="0.15">
      <c r="A14" s="14"/>
      <c r="B14" s="15"/>
      <c r="C14" s="16"/>
      <c r="D14" s="17"/>
      <c r="E14" s="18" t="s">
        <v>81</v>
      </c>
      <c r="F14" s="19"/>
      <c r="G14" s="20"/>
      <c r="H14" s="122">
        <v>1010</v>
      </c>
      <c r="I14" s="123"/>
      <c r="J14" s="122">
        <v>1515</v>
      </c>
      <c r="K14" s="124" t="str">
        <f>IF(L14&lt;0,"△","")</f>
        <v>△</v>
      </c>
      <c r="L14" s="175">
        <f>H14-J14</f>
        <v>-505</v>
      </c>
      <c r="M14" s="21"/>
      <c r="N14" s="18"/>
      <c r="O14" s="22"/>
      <c r="P14" s="20"/>
      <c r="Q14" s="122"/>
      <c r="R14" s="123"/>
      <c r="S14" s="122"/>
      <c r="T14" s="124" t="str">
        <f>IF(U14&lt;0,"△","")</f>
        <v/>
      </c>
      <c r="U14" s="140"/>
    </row>
    <row r="15" spans="1:24" ht="14.25" customHeight="1" x14ac:dyDescent="0.15">
      <c r="A15" s="23"/>
      <c r="B15" s="24"/>
      <c r="C15" s="25"/>
      <c r="D15" s="26"/>
      <c r="E15" s="27"/>
      <c r="F15" s="28"/>
      <c r="G15" s="29"/>
      <c r="H15" s="126"/>
      <c r="I15" s="127"/>
      <c r="J15" s="126"/>
      <c r="K15" s="128"/>
      <c r="L15" s="129"/>
      <c r="M15" s="26"/>
      <c r="N15" s="27"/>
      <c r="O15" s="27"/>
      <c r="P15" s="29"/>
      <c r="Q15" s="126"/>
      <c r="R15" s="127"/>
      <c r="S15" s="126"/>
      <c r="T15" s="127"/>
      <c r="U15" s="141"/>
    </row>
    <row r="16" spans="1:24" ht="30" customHeight="1" x14ac:dyDescent="0.15">
      <c r="A16" s="14"/>
      <c r="B16" s="15"/>
      <c r="C16" s="16"/>
      <c r="D16" s="17"/>
      <c r="E16" s="18" t="s">
        <v>13</v>
      </c>
      <c r="F16" s="19"/>
      <c r="G16" s="20"/>
      <c r="H16" s="122">
        <v>27970647</v>
      </c>
      <c r="I16" s="123"/>
      <c r="J16" s="122">
        <v>31164462</v>
      </c>
      <c r="K16" s="124" t="str">
        <f>IF(L16&lt;0,"△","")</f>
        <v>△</v>
      </c>
      <c r="L16" s="175">
        <f>H16-J16</f>
        <v>-3193815</v>
      </c>
      <c r="M16" s="21"/>
      <c r="N16" s="18"/>
      <c r="O16" s="22"/>
      <c r="P16" s="20"/>
      <c r="Q16" s="122"/>
      <c r="R16" s="123"/>
      <c r="S16" s="122"/>
      <c r="T16" s="124" t="str">
        <f>IF(U16&lt;0,"△","")</f>
        <v/>
      </c>
      <c r="U16" s="140"/>
    </row>
    <row r="17" spans="1:21" ht="14.25" customHeight="1" x14ac:dyDescent="0.15">
      <c r="A17" s="23"/>
      <c r="B17" s="24"/>
      <c r="C17" s="25"/>
      <c r="D17" s="26"/>
      <c r="E17" s="27"/>
      <c r="F17" s="28"/>
      <c r="G17" s="29"/>
      <c r="H17" s="126"/>
      <c r="I17" s="127"/>
      <c r="J17" s="126"/>
      <c r="K17" s="128"/>
      <c r="L17" s="129"/>
      <c r="M17" s="26"/>
      <c r="N17" s="27"/>
      <c r="O17" s="27"/>
      <c r="P17" s="29"/>
      <c r="Q17" s="126"/>
      <c r="R17" s="127"/>
      <c r="S17" s="126"/>
      <c r="T17" s="127"/>
      <c r="U17" s="141"/>
    </row>
    <row r="18" spans="1:21" ht="30" customHeight="1" x14ac:dyDescent="0.15">
      <c r="A18" s="14"/>
      <c r="B18" s="15"/>
      <c r="C18" s="16"/>
      <c r="D18" s="17"/>
      <c r="E18" s="18" t="s">
        <v>15</v>
      </c>
      <c r="F18" s="19"/>
      <c r="G18" s="20"/>
      <c r="H18" s="122">
        <v>789790</v>
      </c>
      <c r="I18" s="123"/>
      <c r="J18" s="122">
        <v>819137</v>
      </c>
      <c r="K18" s="124" t="str">
        <f>IF(L18&lt;0,"△","")</f>
        <v>△</v>
      </c>
      <c r="L18" s="175">
        <f>H18-J18</f>
        <v>-29347</v>
      </c>
      <c r="M18" s="21"/>
      <c r="N18" s="18"/>
      <c r="O18" s="22"/>
      <c r="P18" s="20"/>
      <c r="Q18" s="122"/>
      <c r="R18" s="123"/>
      <c r="S18" s="122"/>
      <c r="T18" s="124" t="str">
        <f>IF(U18&lt;0,"△","")</f>
        <v/>
      </c>
      <c r="U18" s="140"/>
    </row>
    <row r="19" spans="1:21" ht="14.25" customHeight="1" x14ac:dyDescent="0.15">
      <c r="A19" s="23"/>
      <c r="B19" s="24"/>
      <c r="C19" s="25"/>
      <c r="D19" s="26"/>
      <c r="E19" s="27"/>
      <c r="F19" s="28"/>
      <c r="G19" s="29"/>
      <c r="H19" s="126"/>
      <c r="I19" s="127"/>
      <c r="J19" s="126"/>
      <c r="K19" s="128"/>
      <c r="L19" s="129"/>
      <c r="M19" s="26"/>
      <c r="N19" s="27"/>
      <c r="O19" s="27"/>
      <c r="P19" s="29"/>
      <c r="Q19" s="126"/>
      <c r="R19" s="127"/>
      <c r="S19" s="126"/>
      <c r="T19" s="127"/>
      <c r="U19" s="141"/>
    </row>
    <row r="20" spans="1:21" ht="30" customHeight="1" x14ac:dyDescent="0.15">
      <c r="A20" s="14"/>
      <c r="B20" s="15"/>
      <c r="C20" s="16"/>
      <c r="D20" s="17"/>
      <c r="E20" s="18" t="s">
        <v>94</v>
      </c>
      <c r="F20" s="19"/>
      <c r="G20" s="20"/>
      <c r="H20" s="122">
        <v>0</v>
      </c>
      <c r="I20" s="123"/>
      <c r="J20" s="122">
        <v>3551934</v>
      </c>
      <c r="K20" s="124" t="str">
        <f>IF(L20&lt;0,"△","")</f>
        <v>△</v>
      </c>
      <c r="L20" s="175">
        <f>H20-J20</f>
        <v>-3551934</v>
      </c>
      <c r="M20" s="21"/>
      <c r="N20" s="18"/>
      <c r="O20" s="22"/>
      <c r="P20" s="20"/>
      <c r="Q20" s="122"/>
      <c r="R20" s="123"/>
      <c r="S20" s="122"/>
      <c r="T20" s="124" t="str">
        <f>IF(U20&lt;0,"△","")</f>
        <v/>
      </c>
      <c r="U20" s="140"/>
    </row>
    <row r="21" spans="1:21" ht="14.25" customHeight="1" x14ac:dyDescent="0.15">
      <c r="A21" s="23"/>
      <c r="B21" s="24"/>
      <c r="C21" s="25"/>
      <c r="D21" s="26"/>
      <c r="E21" s="27"/>
      <c r="F21" s="28"/>
      <c r="G21" s="29"/>
      <c r="H21" s="126"/>
      <c r="I21" s="127"/>
      <c r="J21" s="126"/>
      <c r="K21" s="127"/>
      <c r="L21" s="129"/>
      <c r="M21" s="26"/>
      <c r="N21" s="27"/>
      <c r="O21" s="27"/>
      <c r="P21" s="29"/>
      <c r="Q21" s="126"/>
      <c r="R21" s="127"/>
      <c r="S21" s="126"/>
      <c r="T21" s="127"/>
      <c r="U21" s="141"/>
    </row>
    <row r="22" spans="1:21" ht="30" customHeight="1" x14ac:dyDescent="0.15">
      <c r="A22" s="30"/>
      <c r="B22" s="31"/>
      <c r="C22" s="32"/>
      <c r="D22" s="33"/>
      <c r="E22" s="34" t="s">
        <v>16</v>
      </c>
      <c r="F22" s="35"/>
      <c r="G22" s="36"/>
      <c r="H22" s="37">
        <f>H6+H8+H10+H12+H14+H20+H18+H16</f>
        <v>316367401</v>
      </c>
      <c r="I22" s="38"/>
      <c r="J22" s="37">
        <f>J6+J8+J10+J12+J14+J20+J18+J16</f>
        <v>332041730</v>
      </c>
      <c r="K22" s="39" t="str">
        <f>IF(L22&lt;0,"△","")</f>
        <v>△</v>
      </c>
      <c r="L22" s="176">
        <f>H22-J22</f>
        <v>-15674329</v>
      </c>
      <c r="M22" s="41"/>
      <c r="N22" s="42" t="s">
        <v>16</v>
      </c>
      <c r="O22" s="43"/>
      <c r="P22" s="38"/>
      <c r="Q22" s="37">
        <f>Q6+Q8+Q10+Q12+Q14+Q20+Q18+Q16</f>
        <v>316367401</v>
      </c>
      <c r="R22" s="38"/>
      <c r="S22" s="37">
        <f>S6+S8+S10+S12+S14+S20+S18+S16</f>
        <v>332041730</v>
      </c>
      <c r="T22" s="39" t="str">
        <f>IF(U22&lt;0,"△","")</f>
        <v>△</v>
      </c>
      <c r="U22" s="177">
        <f>Q22-S22</f>
        <v>-15674329</v>
      </c>
    </row>
    <row r="23" spans="1:21" ht="14.25" customHeight="1" x14ac:dyDescent="0.15">
      <c r="A23" s="45"/>
      <c r="B23" s="46"/>
      <c r="C23" s="47"/>
      <c r="D23" s="26"/>
      <c r="E23" s="27"/>
      <c r="F23" s="28"/>
      <c r="G23" s="29"/>
      <c r="H23" s="126"/>
      <c r="I23" s="127"/>
      <c r="J23" s="126"/>
      <c r="K23" s="127"/>
      <c r="L23" s="129"/>
      <c r="M23" s="26"/>
      <c r="N23" s="27"/>
      <c r="O23" s="27"/>
      <c r="P23" s="29"/>
      <c r="Q23" s="126"/>
      <c r="R23" s="127"/>
      <c r="S23" s="126"/>
      <c r="T23" s="127"/>
      <c r="U23" s="141"/>
    </row>
    <row r="24" spans="1:21" ht="30" customHeight="1" x14ac:dyDescent="0.15">
      <c r="A24" s="14"/>
      <c r="B24" s="15" t="s">
        <v>17</v>
      </c>
      <c r="C24" s="16"/>
      <c r="D24" s="17"/>
      <c r="E24" s="18" t="s">
        <v>18</v>
      </c>
      <c r="F24" s="19"/>
      <c r="G24" s="20"/>
      <c r="H24" s="122">
        <v>61209288</v>
      </c>
      <c r="I24" s="123"/>
      <c r="J24" s="122">
        <v>64544039</v>
      </c>
      <c r="K24" s="124" t="str">
        <f>IF(L24&lt;0,"△","")</f>
        <v>△</v>
      </c>
      <c r="L24" s="175">
        <f>H24-J24</f>
        <v>-3334751</v>
      </c>
      <c r="M24" s="21"/>
      <c r="N24" s="18" t="s">
        <v>51</v>
      </c>
      <c r="O24" s="22"/>
      <c r="P24" s="20"/>
      <c r="Q24" s="122">
        <v>6647480</v>
      </c>
      <c r="R24" s="123"/>
      <c r="S24" s="122">
        <v>6544747</v>
      </c>
      <c r="T24" s="124" t="str">
        <f>IF(U24&lt;0,"△","")</f>
        <v/>
      </c>
      <c r="U24" s="174">
        <f>Q24-S24</f>
        <v>102733</v>
      </c>
    </row>
    <row r="25" spans="1:21" s="13" customFormat="1" ht="14.25" customHeight="1" x14ac:dyDescent="0.15">
      <c r="A25" s="58"/>
      <c r="B25" s="59"/>
      <c r="C25" s="60"/>
      <c r="D25" s="61"/>
      <c r="E25" s="59"/>
      <c r="F25" s="62"/>
      <c r="G25" s="63"/>
      <c r="H25" s="75"/>
      <c r="I25" s="63"/>
      <c r="J25" s="75"/>
      <c r="K25" s="63"/>
      <c r="L25" s="76"/>
      <c r="M25" s="61"/>
      <c r="N25" s="59"/>
      <c r="O25" s="59"/>
      <c r="P25" s="63"/>
      <c r="Q25" s="144"/>
      <c r="R25" s="145"/>
      <c r="S25" s="144"/>
      <c r="T25" s="145"/>
      <c r="U25" s="146"/>
    </row>
    <row r="26" spans="1:21" ht="30" customHeight="1" x14ac:dyDescent="0.15">
      <c r="A26" s="14"/>
      <c r="B26" s="15"/>
      <c r="C26" s="16"/>
      <c r="D26" s="17"/>
      <c r="E26" s="18" t="s">
        <v>19</v>
      </c>
      <c r="F26" s="19"/>
      <c r="G26" s="20"/>
      <c r="H26" s="122">
        <v>96622</v>
      </c>
      <c r="I26" s="123"/>
      <c r="J26" s="122">
        <v>106192</v>
      </c>
      <c r="K26" s="124" t="str">
        <f>IF(L26&lt;0,"△","")</f>
        <v>△</v>
      </c>
      <c r="L26" s="175">
        <f>H26-J26</f>
        <v>-9570</v>
      </c>
      <c r="M26" s="21"/>
      <c r="N26" s="18" t="s">
        <v>52</v>
      </c>
      <c r="O26" s="22"/>
      <c r="P26" s="20"/>
      <c r="Q26" s="122">
        <v>270729292</v>
      </c>
      <c r="R26" s="123"/>
      <c r="S26" s="122">
        <v>266637160</v>
      </c>
      <c r="T26" s="124" t="str">
        <f>IF(U26&lt;0,"△","")</f>
        <v/>
      </c>
      <c r="U26" s="174">
        <f>Q26-S26</f>
        <v>4092132</v>
      </c>
    </row>
    <row r="27" spans="1:21" s="13" customFormat="1" ht="14.25" customHeight="1" x14ac:dyDescent="0.15">
      <c r="A27" s="58"/>
      <c r="B27" s="59"/>
      <c r="C27" s="60"/>
      <c r="D27" s="61"/>
      <c r="E27" s="59"/>
      <c r="F27" s="62"/>
      <c r="G27" s="63"/>
      <c r="H27" s="75"/>
      <c r="I27" s="63"/>
      <c r="J27" s="75"/>
      <c r="K27" s="63"/>
      <c r="L27" s="76"/>
      <c r="M27" s="61"/>
      <c r="N27" s="59"/>
      <c r="O27" s="59"/>
      <c r="P27" s="63"/>
      <c r="Q27" s="144"/>
      <c r="R27" s="145"/>
      <c r="S27" s="144"/>
      <c r="T27" s="145"/>
      <c r="U27" s="146"/>
    </row>
    <row r="28" spans="1:21" ht="30" customHeight="1" x14ac:dyDescent="0.15">
      <c r="A28" s="14"/>
      <c r="B28" s="15"/>
      <c r="C28" s="16"/>
      <c r="D28" s="17"/>
      <c r="E28" s="18" t="s">
        <v>11</v>
      </c>
      <c r="F28" s="19"/>
      <c r="G28" s="20"/>
      <c r="H28" s="122">
        <v>62363491</v>
      </c>
      <c r="I28" s="123"/>
      <c r="J28" s="122">
        <v>61260541</v>
      </c>
      <c r="K28" s="124" t="str">
        <f>IF(L28&lt;0,"△","")</f>
        <v/>
      </c>
      <c r="L28" s="175">
        <f>H28-J28</f>
        <v>1102950</v>
      </c>
      <c r="M28" s="21"/>
      <c r="N28" s="18" t="s">
        <v>54</v>
      </c>
      <c r="O28" s="22"/>
      <c r="P28" s="20"/>
      <c r="Q28" s="122">
        <v>15894453</v>
      </c>
      <c r="R28" s="123"/>
      <c r="S28" s="122">
        <v>15396724</v>
      </c>
      <c r="T28" s="124" t="str">
        <f>IF(U28&lt;0,"△","")</f>
        <v/>
      </c>
      <c r="U28" s="174">
        <f>Q28-S28</f>
        <v>497729</v>
      </c>
    </row>
    <row r="29" spans="1:21" ht="14.25" customHeight="1" x14ac:dyDescent="0.15">
      <c r="A29" s="23"/>
      <c r="B29" s="24"/>
      <c r="C29" s="25"/>
      <c r="D29" s="78"/>
      <c r="E29" s="24"/>
      <c r="F29" s="79"/>
      <c r="G29" s="80"/>
      <c r="H29" s="88"/>
      <c r="I29" s="87"/>
      <c r="J29" s="88"/>
      <c r="K29" s="87"/>
      <c r="L29" s="89"/>
      <c r="M29" s="78"/>
      <c r="N29" s="24"/>
      <c r="O29" s="24"/>
      <c r="P29" s="80"/>
      <c r="Q29" s="88"/>
      <c r="R29" s="87"/>
      <c r="S29" s="88"/>
      <c r="T29" s="87"/>
      <c r="U29" s="92"/>
    </row>
    <row r="30" spans="1:21" ht="30" customHeight="1" thickBot="1" x14ac:dyDescent="0.2">
      <c r="A30" s="48"/>
      <c r="B30" s="49"/>
      <c r="C30" s="50"/>
      <c r="D30" s="51"/>
      <c r="E30" s="52" t="s">
        <v>20</v>
      </c>
      <c r="F30" s="53"/>
      <c r="G30" s="54"/>
      <c r="H30" s="130">
        <v>75439260</v>
      </c>
      <c r="I30" s="131"/>
      <c r="J30" s="130">
        <v>74276337</v>
      </c>
      <c r="K30" s="132" t="str">
        <f>IF(L30&lt;0,"△","")</f>
        <v/>
      </c>
      <c r="L30" s="178">
        <f>H30-J30</f>
        <v>1162923</v>
      </c>
      <c r="M30" s="55"/>
      <c r="N30" s="52" t="s">
        <v>55</v>
      </c>
      <c r="O30" s="56"/>
      <c r="P30" s="54"/>
      <c r="Q30" s="130">
        <v>272902</v>
      </c>
      <c r="R30" s="131"/>
      <c r="S30" s="130">
        <v>266456</v>
      </c>
      <c r="T30" s="132" t="str">
        <f>IF(U30&lt;0,"△","")</f>
        <v/>
      </c>
      <c r="U30" s="179">
        <f>Q30-S30</f>
        <v>6446</v>
      </c>
    </row>
    <row r="31" spans="1:21" ht="20.25" customHeight="1" x14ac:dyDescent="0.15">
      <c r="A31" s="197" t="s">
        <v>0</v>
      </c>
      <c r="B31" s="198"/>
      <c r="C31" s="198"/>
      <c r="D31" s="201" t="s">
        <v>1</v>
      </c>
      <c r="E31" s="202"/>
      <c r="F31" s="202"/>
      <c r="G31" s="202"/>
      <c r="H31" s="202"/>
      <c r="I31" s="202"/>
      <c r="J31" s="202"/>
      <c r="K31" s="202"/>
      <c r="L31" s="203"/>
      <c r="M31" s="158"/>
      <c r="N31" s="202" t="s">
        <v>2</v>
      </c>
      <c r="O31" s="202"/>
      <c r="P31" s="202"/>
      <c r="Q31" s="202"/>
      <c r="R31" s="202"/>
      <c r="S31" s="202"/>
      <c r="T31" s="202"/>
      <c r="U31" s="204"/>
    </row>
    <row r="32" spans="1:21" ht="20.25" customHeight="1" x14ac:dyDescent="0.15">
      <c r="A32" s="199"/>
      <c r="B32" s="200"/>
      <c r="C32" s="200"/>
      <c r="D32" s="195" t="s">
        <v>3</v>
      </c>
      <c r="E32" s="196"/>
      <c r="F32" s="194"/>
      <c r="G32" s="190" t="s">
        <v>4</v>
      </c>
      <c r="H32" s="191"/>
      <c r="I32" s="190" t="s">
        <v>5</v>
      </c>
      <c r="J32" s="191"/>
      <c r="K32" s="190" t="s">
        <v>6</v>
      </c>
      <c r="L32" s="192"/>
      <c r="M32" s="195" t="s">
        <v>3</v>
      </c>
      <c r="N32" s="196"/>
      <c r="O32" s="194"/>
      <c r="P32" s="193" t="s">
        <v>4</v>
      </c>
      <c r="Q32" s="194"/>
      <c r="R32" s="193" t="s">
        <v>5</v>
      </c>
      <c r="S32" s="194"/>
      <c r="T32" s="193" t="s">
        <v>6</v>
      </c>
      <c r="U32" s="205"/>
    </row>
    <row r="33" spans="1:21" ht="14.25" customHeight="1" x14ac:dyDescent="0.15">
      <c r="A33" s="23"/>
      <c r="B33" s="24"/>
      <c r="C33" s="25"/>
      <c r="D33" s="26"/>
      <c r="E33" s="27"/>
      <c r="F33" s="28"/>
      <c r="G33" s="29"/>
      <c r="H33" s="75" t="s">
        <v>7</v>
      </c>
      <c r="I33" s="63"/>
      <c r="J33" s="75" t="s">
        <v>7</v>
      </c>
      <c r="K33" s="63"/>
      <c r="L33" s="76" t="s">
        <v>7</v>
      </c>
      <c r="M33" s="61"/>
      <c r="N33" s="59"/>
      <c r="O33" s="59"/>
      <c r="P33" s="63"/>
      <c r="Q33" s="144" t="s">
        <v>7</v>
      </c>
      <c r="R33" s="145"/>
      <c r="S33" s="144" t="s">
        <v>7</v>
      </c>
      <c r="T33" s="145"/>
      <c r="U33" s="146" t="s">
        <v>7</v>
      </c>
    </row>
    <row r="34" spans="1:21" ht="30" customHeight="1" x14ac:dyDescent="0.15">
      <c r="A34" s="14"/>
      <c r="B34" s="15"/>
      <c r="C34" s="16"/>
      <c r="D34" s="17"/>
      <c r="E34" s="18" t="s">
        <v>12</v>
      </c>
      <c r="F34" s="19"/>
      <c r="G34" s="20"/>
      <c r="H34" s="122">
        <v>41357393</v>
      </c>
      <c r="I34" s="123"/>
      <c r="J34" s="122">
        <v>40763555</v>
      </c>
      <c r="K34" s="124" t="str">
        <f>IF(L34&lt;0,"△","")</f>
        <v/>
      </c>
      <c r="L34" s="175">
        <f>H34-J34</f>
        <v>593838</v>
      </c>
      <c r="M34" s="21"/>
      <c r="N34" s="18" t="s">
        <v>53</v>
      </c>
      <c r="O34" s="22"/>
      <c r="P34" s="20"/>
      <c r="Q34" s="122" t="s">
        <v>73</v>
      </c>
      <c r="R34" s="123"/>
      <c r="S34" s="122" t="s">
        <v>73</v>
      </c>
      <c r="T34" s="124" t="str">
        <f>IF(U34&lt;0,"△","")</f>
        <v/>
      </c>
      <c r="U34" s="174">
        <f>Q34-S34</f>
        <v>0</v>
      </c>
    </row>
    <row r="35" spans="1:21" ht="14.25" customHeight="1" x14ac:dyDescent="0.15">
      <c r="A35" s="23"/>
      <c r="B35" s="24"/>
      <c r="C35" s="25"/>
      <c r="D35" s="26"/>
      <c r="E35" s="27"/>
      <c r="F35" s="28"/>
      <c r="G35" s="29"/>
      <c r="H35" s="126"/>
      <c r="I35" s="127"/>
      <c r="J35" s="126"/>
      <c r="K35" s="127"/>
      <c r="L35" s="129"/>
      <c r="M35" s="26"/>
      <c r="N35" s="27"/>
      <c r="O35" s="27"/>
      <c r="P35" s="29"/>
      <c r="Q35" s="126"/>
      <c r="R35" s="127"/>
      <c r="S35" s="126"/>
      <c r="T35" s="127"/>
      <c r="U35" s="141"/>
    </row>
    <row r="36" spans="1:21" ht="30" customHeight="1" x14ac:dyDescent="0.15">
      <c r="A36" s="14"/>
      <c r="B36" s="15"/>
      <c r="C36" s="16"/>
      <c r="D36" s="17"/>
      <c r="E36" s="18" t="s">
        <v>21</v>
      </c>
      <c r="F36" s="19"/>
      <c r="G36" s="20"/>
      <c r="H36" s="122">
        <v>3191</v>
      </c>
      <c r="I36" s="123"/>
      <c r="J36" s="122">
        <v>4611</v>
      </c>
      <c r="K36" s="124" t="str">
        <f>IF(L36&lt;0,"△","")</f>
        <v>△</v>
      </c>
      <c r="L36" s="175">
        <f>H36-J36</f>
        <v>-1420</v>
      </c>
      <c r="M36" s="21"/>
      <c r="N36" s="18"/>
      <c r="O36" s="22"/>
      <c r="P36" s="20"/>
      <c r="Q36" s="122"/>
      <c r="R36" s="123"/>
      <c r="S36" s="122"/>
      <c r="T36" s="124" t="str">
        <f>IF(U36&lt;0,"△","")</f>
        <v/>
      </c>
      <c r="U36" s="140"/>
    </row>
    <row r="37" spans="1:21" ht="14.25" customHeight="1" x14ac:dyDescent="0.15">
      <c r="A37" s="23"/>
      <c r="B37" s="24"/>
      <c r="C37" s="25"/>
      <c r="D37" s="26"/>
      <c r="E37" s="27"/>
      <c r="F37" s="28"/>
      <c r="G37" s="29"/>
      <c r="H37" s="126"/>
      <c r="I37" s="127"/>
      <c r="J37" s="126"/>
      <c r="K37" s="127"/>
      <c r="L37" s="129"/>
      <c r="M37" s="26"/>
      <c r="N37" s="27"/>
      <c r="O37" s="27"/>
      <c r="P37" s="29"/>
      <c r="Q37" s="126"/>
      <c r="R37" s="127"/>
      <c r="S37" s="126"/>
      <c r="T37" s="127"/>
      <c r="U37" s="141"/>
    </row>
    <row r="38" spans="1:21" ht="30" customHeight="1" x14ac:dyDescent="0.15">
      <c r="A38" s="14"/>
      <c r="B38" s="15"/>
      <c r="C38" s="16"/>
      <c r="D38" s="17"/>
      <c r="E38" s="18" t="s">
        <v>13</v>
      </c>
      <c r="F38" s="19"/>
      <c r="G38" s="20"/>
      <c r="H38" s="122">
        <v>52716380</v>
      </c>
      <c r="I38" s="123"/>
      <c r="J38" s="122">
        <v>47422156</v>
      </c>
      <c r="K38" s="124" t="str">
        <f>IF(L38&lt;0,"△","")</f>
        <v/>
      </c>
      <c r="L38" s="175">
        <f>H38-J38</f>
        <v>5294224</v>
      </c>
      <c r="M38" s="21"/>
      <c r="N38" s="18"/>
      <c r="O38" s="22"/>
      <c r="P38" s="20"/>
      <c r="Q38" s="122"/>
      <c r="R38" s="123"/>
      <c r="S38" s="122"/>
      <c r="T38" s="124" t="str">
        <f>IF(U38&lt;0,"△","")</f>
        <v/>
      </c>
      <c r="U38" s="140"/>
    </row>
    <row r="39" spans="1:21" ht="14.25" customHeight="1" x14ac:dyDescent="0.15">
      <c r="A39" s="23"/>
      <c r="B39" s="24"/>
      <c r="C39" s="25"/>
      <c r="D39" s="26"/>
      <c r="E39" s="27"/>
      <c r="F39" s="28"/>
      <c r="G39" s="29"/>
      <c r="H39" s="126"/>
      <c r="I39" s="127"/>
      <c r="J39" s="126"/>
      <c r="K39" s="127"/>
      <c r="L39" s="129"/>
      <c r="M39" s="26"/>
      <c r="N39" s="27"/>
      <c r="O39" s="27"/>
      <c r="P39" s="29"/>
      <c r="Q39" s="126"/>
      <c r="R39" s="127"/>
      <c r="S39" s="126"/>
      <c r="T39" s="127"/>
      <c r="U39" s="141"/>
    </row>
    <row r="40" spans="1:21" ht="30" customHeight="1" x14ac:dyDescent="0.15">
      <c r="A40" s="14"/>
      <c r="B40" s="15"/>
      <c r="C40" s="16"/>
      <c r="D40" s="17"/>
      <c r="E40" s="18" t="s">
        <v>14</v>
      </c>
      <c r="F40" s="19"/>
      <c r="G40" s="20"/>
      <c r="H40" s="122">
        <v>363661</v>
      </c>
      <c r="I40" s="123"/>
      <c r="J40" s="122">
        <v>472729</v>
      </c>
      <c r="K40" s="124" t="str">
        <f>IF(L40&lt;0,"△","")</f>
        <v>△</v>
      </c>
      <c r="L40" s="175">
        <f>H40-J40</f>
        <v>-109068</v>
      </c>
      <c r="M40" s="21"/>
      <c r="N40" s="18"/>
      <c r="O40" s="22"/>
      <c r="P40" s="20"/>
      <c r="Q40" s="122"/>
      <c r="R40" s="123"/>
      <c r="S40" s="122"/>
      <c r="T40" s="124" t="str">
        <f>IF(U40&lt;0,"△","")</f>
        <v/>
      </c>
      <c r="U40" s="140"/>
    </row>
    <row r="41" spans="1:21" ht="14.25" customHeight="1" x14ac:dyDescent="0.15">
      <c r="A41" s="23"/>
      <c r="B41" s="24"/>
      <c r="C41" s="25"/>
      <c r="D41" s="26"/>
      <c r="E41" s="27"/>
      <c r="F41" s="28"/>
      <c r="G41" s="29"/>
      <c r="H41" s="126"/>
      <c r="I41" s="127"/>
      <c r="J41" s="126"/>
      <c r="K41" s="127"/>
      <c r="L41" s="129"/>
      <c r="M41" s="26"/>
      <c r="N41" s="27"/>
      <c r="O41" s="27"/>
      <c r="P41" s="29"/>
      <c r="Q41" s="126"/>
      <c r="R41" s="127"/>
      <c r="S41" s="126"/>
      <c r="T41" s="127"/>
      <c r="U41" s="141"/>
    </row>
    <row r="42" spans="1:21" ht="30" customHeight="1" x14ac:dyDescent="0.15">
      <c r="A42" s="14"/>
      <c r="B42" s="15"/>
      <c r="C42" s="16"/>
      <c r="D42" s="17"/>
      <c r="E42" s="18" t="s">
        <v>15</v>
      </c>
      <c r="F42" s="19"/>
      <c r="G42" s="20"/>
      <c r="H42" s="122">
        <v>4841</v>
      </c>
      <c r="I42" s="123"/>
      <c r="J42" s="122">
        <v>4927</v>
      </c>
      <c r="K42" s="124" t="str">
        <f>IF(L42&lt;0,"△","")</f>
        <v>△</v>
      </c>
      <c r="L42" s="175">
        <f>H42-J42</f>
        <v>-86</v>
      </c>
      <c r="M42" s="21"/>
      <c r="N42" s="18"/>
      <c r="O42" s="22"/>
      <c r="P42" s="20"/>
      <c r="Q42" s="122"/>
      <c r="R42" s="123"/>
      <c r="S42" s="122"/>
      <c r="T42" s="124" t="str">
        <f>IF(U42&lt;0,"△","")</f>
        <v/>
      </c>
      <c r="U42" s="140"/>
    </row>
    <row r="43" spans="1:21" ht="14.25" customHeight="1" x14ac:dyDescent="0.15">
      <c r="A43" s="23"/>
      <c r="B43" s="24"/>
      <c r="C43" s="25"/>
      <c r="D43" s="26"/>
      <c r="E43" s="27"/>
      <c r="F43" s="28"/>
      <c r="G43" s="29"/>
      <c r="H43" s="126"/>
      <c r="I43" s="127"/>
      <c r="J43" s="126"/>
      <c r="K43" s="127"/>
      <c r="L43" s="129"/>
      <c r="M43" s="26"/>
      <c r="N43" s="27"/>
      <c r="O43" s="27"/>
      <c r="P43" s="29"/>
      <c r="Q43" s="126"/>
      <c r="R43" s="127"/>
      <c r="S43" s="126"/>
      <c r="T43" s="127"/>
      <c r="U43" s="141"/>
    </row>
    <row r="44" spans="1:21" ht="30" customHeight="1" x14ac:dyDescent="0.15">
      <c r="A44" s="30"/>
      <c r="B44" s="31"/>
      <c r="C44" s="32"/>
      <c r="D44" s="33"/>
      <c r="E44" s="34" t="s">
        <v>16</v>
      </c>
      <c r="F44" s="35"/>
      <c r="G44" s="38"/>
      <c r="H44" s="37">
        <f>H24+H26+H28+H30+H34+H36+H38+H40+H42</f>
        <v>293554127</v>
      </c>
      <c r="I44" s="38"/>
      <c r="J44" s="37">
        <f>J24+J26+J28+J30+J34+J36+J38+J40+J42</f>
        <v>288855087</v>
      </c>
      <c r="K44" s="39" t="str">
        <f>IF(L44&lt;0,"△","")</f>
        <v/>
      </c>
      <c r="L44" s="176">
        <f>H44-J44</f>
        <v>4699040</v>
      </c>
      <c r="M44" s="64"/>
      <c r="N44" s="34" t="s">
        <v>16</v>
      </c>
      <c r="O44" s="65"/>
      <c r="P44" s="38"/>
      <c r="Q44" s="37">
        <f>Q24+Q26+Q28+Q30+Q34+Q36+Q38+Q40+Q42</f>
        <v>293554127</v>
      </c>
      <c r="R44" s="38"/>
      <c r="S44" s="37">
        <f>S24+S26+S28+S30+S34+S36+S38+S40+S42</f>
        <v>288855087</v>
      </c>
      <c r="T44" s="39" t="str">
        <f>IF(U44&lt;0,"△","")</f>
        <v/>
      </c>
      <c r="U44" s="177">
        <f>Q44-S44</f>
        <v>4699040</v>
      </c>
    </row>
    <row r="45" spans="1:21" ht="14.25" customHeight="1" x14ac:dyDescent="0.15">
      <c r="A45" s="45"/>
      <c r="B45" s="46"/>
      <c r="C45" s="47"/>
      <c r="D45" s="26"/>
      <c r="E45" s="27"/>
      <c r="F45" s="28"/>
      <c r="G45" s="29"/>
      <c r="H45" s="126"/>
      <c r="I45" s="127"/>
      <c r="J45" s="126"/>
      <c r="K45" s="127"/>
      <c r="L45" s="129"/>
      <c r="M45" s="26"/>
      <c r="N45" s="27"/>
      <c r="O45" s="27"/>
      <c r="P45" s="29"/>
      <c r="Q45" s="126"/>
      <c r="R45" s="127"/>
      <c r="S45" s="126"/>
      <c r="T45" s="127"/>
      <c r="U45" s="141"/>
    </row>
    <row r="46" spans="1:21" ht="30" customHeight="1" x14ac:dyDescent="0.15">
      <c r="A46" s="14"/>
      <c r="B46" s="15" t="s">
        <v>22</v>
      </c>
      <c r="C46" s="16"/>
      <c r="D46" s="17"/>
      <c r="E46" s="18" t="s">
        <v>23</v>
      </c>
      <c r="F46" s="19"/>
      <c r="G46" s="20"/>
      <c r="H46" s="122">
        <v>46190565</v>
      </c>
      <c r="I46" s="123"/>
      <c r="J46" s="122">
        <v>42586854</v>
      </c>
      <c r="K46" s="124" t="str">
        <f>IF(L46&lt;0,"△","")</f>
        <v/>
      </c>
      <c r="L46" s="175">
        <f>H46-J46</f>
        <v>3603711</v>
      </c>
      <c r="M46" s="21"/>
      <c r="N46" s="18" t="s">
        <v>24</v>
      </c>
      <c r="O46" s="22"/>
      <c r="P46" s="20"/>
      <c r="Q46" s="122">
        <v>1089170</v>
      </c>
      <c r="R46" s="123"/>
      <c r="S46" s="122">
        <v>1112779</v>
      </c>
      <c r="T46" s="124" t="str">
        <f>IF(U46&lt;0,"△","")</f>
        <v>△</v>
      </c>
      <c r="U46" s="174">
        <f>Q46-S46</f>
        <v>-23609</v>
      </c>
    </row>
    <row r="47" spans="1:21" ht="14.25" customHeight="1" x14ac:dyDescent="0.15">
      <c r="A47" s="23"/>
      <c r="B47" s="24"/>
      <c r="C47" s="25"/>
      <c r="D47" s="26"/>
      <c r="E47" s="27"/>
      <c r="F47" s="28"/>
      <c r="G47" s="29"/>
      <c r="H47" s="126"/>
      <c r="I47" s="127"/>
      <c r="J47" s="126"/>
      <c r="K47" s="127"/>
      <c r="L47" s="129"/>
      <c r="M47" s="26"/>
      <c r="N47" s="27"/>
      <c r="O47" s="27"/>
      <c r="P47" s="29"/>
      <c r="Q47" s="126"/>
      <c r="R47" s="127"/>
      <c r="S47" s="126"/>
      <c r="T47" s="127"/>
      <c r="U47" s="141"/>
    </row>
    <row r="48" spans="1:21" ht="30" customHeight="1" x14ac:dyDescent="0.15">
      <c r="A48" s="14"/>
      <c r="B48" s="15"/>
      <c r="C48" s="16"/>
      <c r="D48" s="17"/>
      <c r="E48" s="18" t="s">
        <v>13</v>
      </c>
      <c r="F48" s="19"/>
      <c r="G48" s="20"/>
      <c r="H48" s="122">
        <v>36027080</v>
      </c>
      <c r="I48" s="123"/>
      <c r="J48" s="122">
        <v>34458554</v>
      </c>
      <c r="K48" s="124" t="str">
        <f>IF(L48&lt;0,"△","")</f>
        <v/>
      </c>
      <c r="L48" s="175">
        <f>H48-J48</f>
        <v>1568526</v>
      </c>
      <c r="M48" s="21"/>
      <c r="N48" s="18" t="s">
        <v>25</v>
      </c>
      <c r="O48" s="22"/>
      <c r="P48" s="20"/>
      <c r="Q48" s="122">
        <v>81324944</v>
      </c>
      <c r="R48" s="123"/>
      <c r="S48" s="122">
        <v>76049041</v>
      </c>
      <c r="T48" s="124" t="str">
        <f>IF(U48&lt;0,"△","")</f>
        <v/>
      </c>
      <c r="U48" s="174">
        <f>Q48-S48</f>
        <v>5275903</v>
      </c>
    </row>
    <row r="49" spans="1:21" ht="14.25" customHeight="1" x14ac:dyDescent="0.15">
      <c r="A49" s="23"/>
      <c r="B49" s="24"/>
      <c r="C49" s="25"/>
      <c r="D49" s="26"/>
      <c r="E49" s="27"/>
      <c r="F49" s="28"/>
      <c r="G49" s="29"/>
      <c r="H49" s="126"/>
      <c r="I49" s="127"/>
      <c r="J49" s="126"/>
      <c r="K49" s="127"/>
      <c r="L49" s="129"/>
      <c r="M49" s="26"/>
      <c r="N49" s="27"/>
      <c r="O49" s="27"/>
      <c r="P49" s="29"/>
      <c r="Q49" s="126"/>
      <c r="R49" s="127"/>
      <c r="S49" s="126"/>
      <c r="T49" s="127"/>
      <c r="U49" s="141"/>
    </row>
    <row r="50" spans="1:21" ht="30" customHeight="1" x14ac:dyDescent="0.15">
      <c r="A50" s="14"/>
      <c r="B50" s="15"/>
      <c r="C50" s="16"/>
      <c r="D50" s="17"/>
      <c r="E50" s="18" t="s">
        <v>14</v>
      </c>
      <c r="F50" s="19"/>
      <c r="G50" s="20"/>
      <c r="H50" s="122">
        <v>103897</v>
      </c>
      <c r="I50" s="123"/>
      <c r="J50" s="122">
        <v>22813</v>
      </c>
      <c r="K50" s="124" t="str">
        <f>IF(L50&lt;0,"△","")</f>
        <v/>
      </c>
      <c r="L50" s="175">
        <f>H50-J50</f>
        <v>81084</v>
      </c>
      <c r="M50" s="21"/>
      <c r="N50" s="18" t="s">
        <v>26</v>
      </c>
      <c r="O50" s="22"/>
      <c r="P50" s="20"/>
      <c r="Q50" s="122" t="s">
        <v>73</v>
      </c>
      <c r="R50" s="123"/>
      <c r="S50" s="122" t="s">
        <v>73</v>
      </c>
      <c r="T50" s="124" t="str">
        <f>IF(U50&lt;0,"△","")</f>
        <v/>
      </c>
      <c r="U50" s="140">
        <f>Q50-S50</f>
        <v>0</v>
      </c>
    </row>
    <row r="51" spans="1:21" ht="14.25" customHeight="1" x14ac:dyDescent="0.15">
      <c r="A51" s="23"/>
      <c r="B51" s="24"/>
      <c r="C51" s="25"/>
      <c r="D51" s="26"/>
      <c r="E51" s="27"/>
      <c r="F51" s="28"/>
      <c r="G51" s="29"/>
      <c r="H51" s="126"/>
      <c r="I51" s="127"/>
      <c r="J51" s="126"/>
      <c r="K51" s="127"/>
      <c r="L51" s="129"/>
      <c r="M51" s="26"/>
      <c r="N51" s="27"/>
      <c r="O51" s="27"/>
      <c r="P51" s="29"/>
      <c r="Q51" s="126"/>
      <c r="R51" s="127"/>
      <c r="S51" s="126"/>
      <c r="T51" s="127"/>
      <c r="U51" s="141"/>
    </row>
    <row r="52" spans="1:21" ht="30" customHeight="1" x14ac:dyDescent="0.15">
      <c r="A52" s="14"/>
      <c r="B52" s="15"/>
      <c r="C52" s="16"/>
      <c r="D52" s="17"/>
      <c r="E52" s="18" t="s">
        <v>15</v>
      </c>
      <c r="F52" s="19"/>
      <c r="G52" s="20"/>
      <c r="H52" s="122">
        <v>102572</v>
      </c>
      <c r="I52" s="123"/>
      <c r="J52" s="122">
        <v>103599</v>
      </c>
      <c r="K52" s="124" t="str">
        <f>IF(L52&lt;0,"△","")</f>
        <v>△</v>
      </c>
      <c r="L52" s="175">
        <f>H52-J52</f>
        <v>-1027</v>
      </c>
      <c r="M52" s="21"/>
      <c r="N52" s="18"/>
      <c r="O52" s="22"/>
      <c r="P52" s="20"/>
      <c r="Q52" s="122"/>
      <c r="R52" s="123"/>
      <c r="S52" s="122"/>
      <c r="T52" s="124" t="str">
        <f>IF(U52&lt;0,"△","")</f>
        <v/>
      </c>
      <c r="U52" s="140"/>
    </row>
    <row r="53" spans="1:21" ht="14.25" customHeight="1" x14ac:dyDescent="0.15">
      <c r="A53" s="23"/>
      <c r="B53" s="24"/>
      <c r="C53" s="25"/>
      <c r="D53" s="78"/>
      <c r="E53" s="24"/>
      <c r="F53" s="79"/>
      <c r="G53" s="80"/>
      <c r="H53" s="88"/>
      <c r="I53" s="87"/>
      <c r="J53" s="88"/>
      <c r="K53" s="87"/>
      <c r="L53" s="89"/>
      <c r="M53" s="78"/>
      <c r="N53" s="24"/>
      <c r="O53" s="24"/>
      <c r="P53" s="80"/>
      <c r="Q53" s="88"/>
      <c r="R53" s="87"/>
      <c r="S53" s="88"/>
      <c r="T53" s="87"/>
      <c r="U53" s="92"/>
    </row>
    <row r="54" spans="1:21" ht="30" customHeight="1" x14ac:dyDescent="0.15">
      <c r="A54" s="93"/>
      <c r="B54" s="34"/>
      <c r="C54" s="149"/>
      <c r="D54" s="33"/>
      <c r="E54" s="34" t="s">
        <v>16</v>
      </c>
      <c r="F54" s="35"/>
      <c r="G54" s="36"/>
      <c r="H54" s="37">
        <f>H46+H48+H50+H52</f>
        <v>82424114</v>
      </c>
      <c r="I54" s="38"/>
      <c r="J54" s="37">
        <f>J46+J48+J50+J52</f>
        <v>77171820</v>
      </c>
      <c r="K54" s="39" t="str">
        <f>IF(L54&lt;0,"△","")</f>
        <v/>
      </c>
      <c r="L54" s="176">
        <f>H54-J54</f>
        <v>5252294</v>
      </c>
      <c r="M54" s="64"/>
      <c r="N54" s="34" t="s">
        <v>16</v>
      </c>
      <c r="O54" s="65"/>
      <c r="P54" s="36"/>
      <c r="Q54" s="37">
        <f>Q46+Q48+Q50+Q52</f>
        <v>82424114</v>
      </c>
      <c r="R54" s="38"/>
      <c r="S54" s="37">
        <f>S46+S48+S50+S52</f>
        <v>77171820</v>
      </c>
      <c r="T54" s="39" t="str">
        <f>IF(U54&lt;0,"△","")</f>
        <v/>
      </c>
      <c r="U54" s="177">
        <f>Q54-S54</f>
        <v>5252294</v>
      </c>
    </row>
    <row r="55" spans="1:21" ht="14.25" customHeight="1" x14ac:dyDescent="0.15">
      <c r="A55" s="23"/>
      <c r="B55" s="24"/>
      <c r="C55" s="95"/>
      <c r="D55" s="78"/>
      <c r="E55" s="24"/>
      <c r="F55" s="79"/>
      <c r="G55" s="80"/>
      <c r="H55" s="88"/>
      <c r="I55" s="87"/>
      <c r="J55" s="88"/>
      <c r="K55" s="87"/>
      <c r="L55" s="89"/>
      <c r="M55" s="78"/>
      <c r="N55" s="24"/>
      <c r="O55" s="24"/>
      <c r="P55" s="80"/>
      <c r="Q55" s="88"/>
      <c r="R55" s="87"/>
      <c r="S55" s="88"/>
      <c r="T55" s="87"/>
      <c r="U55" s="92"/>
    </row>
    <row r="56" spans="1:21" ht="30" customHeight="1" x14ac:dyDescent="0.15">
      <c r="A56" s="14"/>
      <c r="B56" s="15" t="s">
        <v>27</v>
      </c>
      <c r="C56" s="16"/>
      <c r="D56" s="106"/>
      <c r="E56" s="107" t="s">
        <v>19</v>
      </c>
      <c r="F56" s="108"/>
      <c r="G56" s="20"/>
      <c r="H56" s="122">
        <v>1169423</v>
      </c>
      <c r="I56" s="123"/>
      <c r="J56" s="122">
        <v>1135018</v>
      </c>
      <c r="K56" s="124" t="str">
        <f>IF(L56&lt;0,"△","")</f>
        <v/>
      </c>
      <c r="L56" s="175">
        <f>H56-J56</f>
        <v>34405</v>
      </c>
      <c r="M56" s="21"/>
      <c r="N56" s="18" t="s">
        <v>57</v>
      </c>
      <c r="O56" s="22"/>
      <c r="P56" s="20"/>
      <c r="Q56" s="122">
        <v>1377032</v>
      </c>
      <c r="R56" s="123"/>
      <c r="S56" s="122">
        <v>1290219</v>
      </c>
      <c r="T56" s="124" t="str">
        <f>IF(U56&lt;0,"△","")</f>
        <v/>
      </c>
      <c r="U56" s="174">
        <f>Q56-S56</f>
        <v>86813</v>
      </c>
    </row>
    <row r="57" spans="1:21" ht="14.25" customHeight="1" x14ac:dyDescent="0.15">
      <c r="A57" s="23"/>
      <c r="B57" s="24"/>
      <c r="C57" s="25"/>
      <c r="D57" s="26"/>
      <c r="E57" s="27"/>
      <c r="F57" s="28"/>
      <c r="G57" s="29"/>
      <c r="H57" s="126"/>
      <c r="I57" s="127"/>
      <c r="J57" s="126"/>
      <c r="K57" s="127"/>
      <c r="L57" s="129"/>
      <c r="M57" s="78"/>
      <c r="N57" s="24"/>
      <c r="O57" s="24"/>
      <c r="P57" s="80"/>
      <c r="Q57" s="88"/>
      <c r="R57" s="87"/>
      <c r="S57" s="88"/>
      <c r="T57" s="87"/>
      <c r="U57" s="92"/>
    </row>
    <row r="58" spans="1:21" ht="30" customHeight="1" x14ac:dyDescent="0.15">
      <c r="A58" s="14"/>
      <c r="B58" s="15"/>
      <c r="C58" s="16"/>
      <c r="D58" s="106"/>
      <c r="E58" s="107" t="s">
        <v>81</v>
      </c>
      <c r="F58" s="108"/>
      <c r="G58" s="151"/>
      <c r="H58" s="152">
        <v>20847</v>
      </c>
      <c r="I58" s="87"/>
      <c r="J58" s="152">
        <v>21923</v>
      </c>
      <c r="K58" s="153" t="str">
        <f>IF(L58&lt;0,"△","")</f>
        <v>△</v>
      </c>
      <c r="L58" s="180">
        <f>H58-J58</f>
        <v>-1076</v>
      </c>
      <c r="M58" s="155"/>
      <c r="N58" s="107" t="s">
        <v>89</v>
      </c>
      <c r="O58" s="109"/>
      <c r="P58" s="151"/>
      <c r="Q58" s="152">
        <v>759000</v>
      </c>
      <c r="R58" s="87"/>
      <c r="S58" s="152">
        <v>200000</v>
      </c>
      <c r="T58" s="153" t="str">
        <f>IF(U58&lt;0,"△","")</f>
        <v/>
      </c>
      <c r="U58" s="181">
        <f>Q58-S58</f>
        <v>559000</v>
      </c>
    </row>
    <row r="59" spans="1:21" ht="14.25" customHeight="1" x14ac:dyDescent="0.15">
      <c r="A59" s="23"/>
      <c r="B59" s="24"/>
      <c r="C59" s="25"/>
      <c r="D59" s="26"/>
      <c r="E59" s="27"/>
      <c r="F59" s="28"/>
      <c r="G59" s="29"/>
      <c r="H59" s="126"/>
      <c r="I59" s="127"/>
      <c r="J59" s="126"/>
      <c r="K59" s="127"/>
      <c r="L59" s="129"/>
      <c r="M59" s="26"/>
      <c r="N59" s="186" t="s">
        <v>99</v>
      </c>
      <c r="O59" s="27"/>
      <c r="P59" s="29"/>
      <c r="Q59" s="126"/>
      <c r="R59" s="127"/>
      <c r="S59" s="126"/>
      <c r="T59" s="127"/>
      <c r="U59" s="141"/>
    </row>
    <row r="60" spans="1:21" ht="30" customHeight="1" thickBot="1" x14ac:dyDescent="0.2">
      <c r="A60" s="48"/>
      <c r="B60" s="49"/>
      <c r="C60" s="50"/>
      <c r="D60" s="51"/>
      <c r="E60" s="52" t="s">
        <v>82</v>
      </c>
      <c r="F60" s="53"/>
      <c r="G60" s="54"/>
      <c r="H60" s="130">
        <v>100255</v>
      </c>
      <c r="I60" s="131"/>
      <c r="J60" s="130">
        <v>132010</v>
      </c>
      <c r="K60" s="132" t="str">
        <f>IF(L60&lt;0,"△","")</f>
        <v>△</v>
      </c>
      <c r="L60" s="178">
        <f>H60-J60</f>
        <v>-31755</v>
      </c>
      <c r="M60" s="55"/>
      <c r="N60" s="187"/>
      <c r="O60" s="56"/>
      <c r="P60" s="54"/>
      <c r="Q60" s="130">
        <v>6668000</v>
      </c>
      <c r="R60" s="131"/>
      <c r="S60" s="130">
        <v>8096000</v>
      </c>
      <c r="T60" s="132" t="str">
        <f>IF(U60&lt;0,"△","")</f>
        <v>△</v>
      </c>
      <c r="U60" s="179">
        <f>Q60-S60</f>
        <v>-1428000</v>
      </c>
    </row>
    <row r="61" spans="1:21" ht="14.25" customHeight="1" x14ac:dyDescent="0.15">
      <c r="A61" s="69"/>
      <c r="B61" s="70"/>
      <c r="C61" s="71"/>
      <c r="D61" s="72"/>
      <c r="E61" s="70"/>
      <c r="F61" s="73"/>
      <c r="G61" s="74"/>
      <c r="H61" s="134"/>
      <c r="I61" s="135"/>
      <c r="J61" s="134"/>
      <c r="K61" s="135"/>
      <c r="L61" s="136"/>
      <c r="M61" s="72"/>
      <c r="N61" s="70"/>
      <c r="O61" s="70"/>
      <c r="P61" s="74"/>
      <c r="Q61" s="134"/>
      <c r="R61" s="135"/>
      <c r="S61" s="134"/>
      <c r="T61" s="135"/>
      <c r="U61" s="142"/>
    </row>
    <row r="62" spans="1:21" ht="30" customHeight="1" x14ac:dyDescent="0.15">
      <c r="A62" s="14"/>
      <c r="B62" s="15"/>
      <c r="C62" s="16"/>
      <c r="D62" s="17"/>
      <c r="E62" s="18" t="s">
        <v>14</v>
      </c>
      <c r="F62" s="19"/>
      <c r="G62" s="20"/>
      <c r="H62" s="122">
        <v>400000</v>
      </c>
      <c r="I62" s="123"/>
      <c r="J62" s="122">
        <v>50000</v>
      </c>
      <c r="K62" s="124" t="str">
        <f>IF(L62&lt;0,"△","")</f>
        <v/>
      </c>
      <c r="L62" s="175">
        <f>H62-J62</f>
        <v>350000</v>
      </c>
      <c r="M62" s="21"/>
      <c r="N62" s="18" t="s">
        <v>90</v>
      </c>
      <c r="O62" s="22"/>
      <c r="P62" s="20"/>
      <c r="Q62" s="122">
        <v>22774000</v>
      </c>
      <c r="R62" s="123"/>
      <c r="S62" s="122">
        <v>8480000</v>
      </c>
      <c r="T62" s="124" t="str">
        <f>IF(U62&lt;0,"△","")</f>
        <v/>
      </c>
      <c r="U62" s="174">
        <f>Q62-S62</f>
        <v>14294000</v>
      </c>
    </row>
    <row r="63" spans="1:21" ht="14.25" customHeight="1" x14ac:dyDescent="0.15">
      <c r="A63" s="23"/>
      <c r="B63" s="24"/>
      <c r="C63" s="25"/>
      <c r="D63" s="26"/>
      <c r="E63" s="27"/>
      <c r="F63" s="28"/>
      <c r="G63" s="29"/>
      <c r="H63" s="126"/>
      <c r="I63" s="127"/>
      <c r="J63" s="126"/>
      <c r="K63" s="127"/>
      <c r="L63" s="129"/>
      <c r="M63" s="26"/>
      <c r="N63" s="186" t="s">
        <v>77</v>
      </c>
      <c r="O63" s="27"/>
      <c r="P63" s="29"/>
      <c r="Q63" s="126"/>
      <c r="R63" s="127"/>
      <c r="S63" s="126"/>
      <c r="T63" s="127"/>
      <c r="U63" s="141"/>
    </row>
    <row r="64" spans="1:21" ht="30" customHeight="1" x14ac:dyDescent="0.15">
      <c r="A64" s="14"/>
      <c r="B64" s="15"/>
      <c r="C64" s="16"/>
      <c r="D64" s="17"/>
      <c r="E64" s="18" t="s">
        <v>15</v>
      </c>
      <c r="F64" s="19"/>
      <c r="G64" s="20"/>
      <c r="H64" s="122">
        <v>21744578</v>
      </c>
      <c r="I64" s="123"/>
      <c r="J64" s="122">
        <v>9762867</v>
      </c>
      <c r="K64" s="124" t="str">
        <f>IF(L64&lt;0,"△","")</f>
        <v/>
      </c>
      <c r="L64" s="175">
        <f>H64-J64</f>
        <v>11981711</v>
      </c>
      <c r="M64" s="21"/>
      <c r="N64" s="206"/>
      <c r="O64" s="22"/>
      <c r="P64" s="20"/>
      <c r="Q64" s="122">
        <v>4592400</v>
      </c>
      <c r="R64" s="123"/>
      <c r="S64" s="122">
        <v>6251500</v>
      </c>
      <c r="T64" s="124" t="str">
        <f>IF(U64&lt;0,"△","")</f>
        <v>△</v>
      </c>
      <c r="U64" s="174">
        <f>Q64-S64</f>
        <v>-1659100</v>
      </c>
    </row>
    <row r="65" spans="1:21" ht="14.25" customHeight="1" x14ac:dyDescent="0.15">
      <c r="A65" s="23"/>
      <c r="B65" s="24"/>
      <c r="C65" s="25"/>
      <c r="D65" s="26"/>
      <c r="E65" s="27"/>
      <c r="F65" s="28"/>
      <c r="G65" s="29"/>
      <c r="H65" s="126"/>
      <c r="I65" s="127"/>
      <c r="J65" s="126"/>
      <c r="K65" s="127"/>
      <c r="L65" s="129"/>
      <c r="M65" s="26"/>
      <c r="N65" s="27"/>
      <c r="O65" s="27"/>
      <c r="P65" s="29"/>
      <c r="Q65" s="126"/>
      <c r="R65" s="127"/>
      <c r="S65" s="126"/>
      <c r="T65" s="127"/>
      <c r="U65" s="141"/>
    </row>
    <row r="66" spans="1:21" ht="30" customHeight="1" x14ac:dyDescent="0.15">
      <c r="A66" s="14"/>
      <c r="B66" s="15"/>
      <c r="C66" s="16"/>
      <c r="D66" s="17"/>
      <c r="E66" s="18" t="s">
        <v>28</v>
      </c>
      <c r="F66" s="19"/>
      <c r="G66" s="20"/>
      <c r="H66" s="122">
        <v>14024400</v>
      </c>
      <c r="I66" s="123"/>
      <c r="J66" s="122">
        <v>14420500</v>
      </c>
      <c r="K66" s="124" t="str">
        <f>IF(L66&lt;0,"△","")</f>
        <v>△</v>
      </c>
      <c r="L66" s="175">
        <f>H66-J66</f>
        <v>-396100</v>
      </c>
      <c r="M66" s="21"/>
      <c r="N66" s="18" t="s">
        <v>56</v>
      </c>
      <c r="O66" s="22"/>
      <c r="P66" s="20"/>
      <c r="Q66" s="122">
        <v>1284071</v>
      </c>
      <c r="R66" s="123"/>
      <c r="S66" s="122">
        <v>1199599</v>
      </c>
      <c r="T66" s="124" t="str">
        <f>IF(U66&lt;0,"△","")</f>
        <v/>
      </c>
      <c r="U66" s="174">
        <f>Q66-S66</f>
        <v>84472</v>
      </c>
    </row>
    <row r="67" spans="1:21" ht="14.25" customHeight="1" x14ac:dyDescent="0.15">
      <c r="A67" s="23"/>
      <c r="B67" s="24"/>
      <c r="C67" s="25"/>
      <c r="D67" s="26"/>
      <c r="E67" s="27"/>
      <c r="F67" s="28"/>
      <c r="G67" s="29"/>
      <c r="H67" s="126"/>
      <c r="I67" s="127"/>
      <c r="J67" s="126"/>
      <c r="K67" s="127"/>
      <c r="L67" s="129"/>
      <c r="M67" s="26"/>
      <c r="N67" s="27"/>
      <c r="O67" s="27"/>
      <c r="P67" s="29"/>
      <c r="Q67" s="126"/>
      <c r="R67" s="127"/>
      <c r="S67" s="126"/>
      <c r="T67" s="127"/>
      <c r="U67" s="141"/>
    </row>
    <row r="68" spans="1:21" ht="30" customHeight="1" x14ac:dyDescent="0.15">
      <c r="A68" s="14"/>
      <c r="B68" s="15"/>
      <c r="C68" s="16"/>
      <c r="D68" s="17"/>
      <c r="E68" s="18"/>
      <c r="F68" s="19"/>
      <c r="G68" s="20"/>
      <c r="H68" s="122"/>
      <c r="I68" s="123"/>
      <c r="J68" s="122"/>
      <c r="K68" s="124" t="str">
        <f>IF(L68&lt;0,"△","")</f>
        <v/>
      </c>
      <c r="L68" s="125"/>
      <c r="M68" s="21"/>
      <c r="N68" s="18" t="s">
        <v>53</v>
      </c>
      <c r="O68" s="22"/>
      <c r="P68" s="20"/>
      <c r="Q68" s="122" t="s">
        <v>74</v>
      </c>
      <c r="R68" s="123"/>
      <c r="S68" s="122" t="s">
        <v>74</v>
      </c>
      <c r="T68" s="124" t="str">
        <f>IF(U68&lt;0,"△","")</f>
        <v/>
      </c>
      <c r="U68" s="140">
        <f>Q68-S68</f>
        <v>0</v>
      </c>
    </row>
    <row r="69" spans="1:21" ht="14.25" customHeight="1" x14ac:dyDescent="0.15">
      <c r="A69" s="23"/>
      <c r="B69" s="24"/>
      <c r="C69" s="25"/>
      <c r="D69" s="26"/>
      <c r="E69" s="27"/>
      <c r="F69" s="28"/>
      <c r="G69" s="29"/>
      <c r="H69" s="126"/>
      <c r="I69" s="127"/>
      <c r="J69" s="126"/>
      <c r="K69" s="127"/>
      <c r="L69" s="129"/>
      <c r="M69" s="26"/>
      <c r="N69" s="27"/>
      <c r="O69" s="27"/>
      <c r="P69" s="29"/>
      <c r="Q69" s="126"/>
      <c r="R69" s="127"/>
      <c r="S69" s="126"/>
      <c r="T69" s="127"/>
      <c r="U69" s="141"/>
    </row>
    <row r="70" spans="1:21" ht="30" customHeight="1" x14ac:dyDescent="0.15">
      <c r="A70" s="30"/>
      <c r="B70" s="31"/>
      <c r="C70" s="32"/>
      <c r="D70" s="33"/>
      <c r="E70" s="34" t="s">
        <v>16</v>
      </c>
      <c r="F70" s="35"/>
      <c r="G70" s="36"/>
      <c r="H70" s="37">
        <f>H56+H58+H60+H62+H64+H66+H68</f>
        <v>37459503</v>
      </c>
      <c r="I70" s="38"/>
      <c r="J70" s="37">
        <f>J56+J58+J60+J62+J64+J66+J68</f>
        <v>25522318</v>
      </c>
      <c r="K70" s="39" t="str">
        <f>IF(L70&lt;0,"△","")</f>
        <v/>
      </c>
      <c r="L70" s="40">
        <f>H70-J70</f>
        <v>11937185</v>
      </c>
      <c r="M70" s="64"/>
      <c r="N70" s="34" t="s">
        <v>16</v>
      </c>
      <c r="O70" s="65"/>
      <c r="P70" s="36"/>
      <c r="Q70" s="37">
        <f>Q56+Q58+Q60+Q62+Q64+Q66+Q68</f>
        <v>37459503</v>
      </c>
      <c r="R70" s="38"/>
      <c r="S70" s="37">
        <f>S56+S58+S60+S62+S64+S66+S68</f>
        <v>25522318</v>
      </c>
      <c r="T70" s="39" t="str">
        <f>IF(U70&lt;0,"△","")</f>
        <v/>
      </c>
      <c r="U70" s="44">
        <f>Q70-S70</f>
        <v>11937185</v>
      </c>
    </row>
    <row r="71" spans="1:21" ht="14.25" customHeight="1" x14ac:dyDescent="0.15">
      <c r="A71" s="45"/>
      <c r="B71" s="46"/>
      <c r="C71" s="47"/>
      <c r="D71" s="26"/>
      <c r="E71" s="27"/>
      <c r="F71" s="28"/>
      <c r="G71" s="29"/>
      <c r="H71" s="126"/>
      <c r="I71" s="127"/>
      <c r="J71" s="126"/>
      <c r="K71" s="127"/>
      <c r="L71" s="129"/>
      <c r="M71" s="26"/>
      <c r="N71" s="27"/>
      <c r="O71" s="27"/>
      <c r="P71" s="29"/>
      <c r="Q71" s="126"/>
      <c r="R71" s="127"/>
      <c r="S71" s="126"/>
      <c r="T71" s="127"/>
      <c r="U71" s="141"/>
    </row>
    <row r="72" spans="1:21" ht="30" customHeight="1" x14ac:dyDescent="0.15">
      <c r="A72" s="14"/>
      <c r="B72" s="15" t="s">
        <v>29</v>
      </c>
      <c r="C72" s="16"/>
      <c r="D72" s="17"/>
      <c r="E72" s="18" t="s">
        <v>19</v>
      </c>
      <c r="F72" s="19"/>
      <c r="G72" s="20"/>
      <c r="H72" s="122">
        <v>1426707</v>
      </c>
      <c r="I72" s="123"/>
      <c r="J72" s="122">
        <v>1436044</v>
      </c>
      <c r="K72" s="124" t="str">
        <f>IF(L72&lt;0,"△","")</f>
        <v>△</v>
      </c>
      <c r="L72" s="175">
        <f>H72-J72</f>
        <v>-9337</v>
      </c>
      <c r="M72" s="21"/>
      <c r="N72" s="18" t="s">
        <v>30</v>
      </c>
      <c r="O72" s="22"/>
      <c r="P72" s="20"/>
      <c r="Q72" s="122">
        <v>2338000</v>
      </c>
      <c r="R72" s="123"/>
      <c r="S72" s="122">
        <v>2366206</v>
      </c>
      <c r="T72" s="124" t="str">
        <f>IF(U72&lt;0,"△","")</f>
        <v>△</v>
      </c>
      <c r="U72" s="174">
        <f>Q72-S72</f>
        <v>-28206</v>
      </c>
    </row>
    <row r="73" spans="1:21" ht="14.25" customHeight="1" x14ac:dyDescent="0.15">
      <c r="A73" s="23"/>
      <c r="B73" s="24"/>
      <c r="C73" s="25"/>
      <c r="D73" s="26"/>
      <c r="E73" s="27"/>
      <c r="F73" s="28"/>
      <c r="G73" s="29"/>
      <c r="H73" s="126"/>
      <c r="I73" s="127"/>
      <c r="J73" s="126"/>
      <c r="K73" s="127"/>
      <c r="L73" s="129"/>
      <c r="M73" s="26"/>
      <c r="N73" s="27"/>
      <c r="O73" s="27"/>
      <c r="P73" s="29"/>
      <c r="Q73" s="126"/>
      <c r="R73" s="127"/>
      <c r="S73" s="126"/>
      <c r="T73" s="127"/>
      <c r="U73" s="141"/>
    </row>
    <row r="74" spans="1:21" ht="30" customHeight="1" x14ac:dyDescent="0.15">
      <c r="A74" s="14"/>
      <c r="B74" s="15"/>
      <c r="C74" s="16"/>
      <c r="D74" s="17"/>
      <c r="E74" s="18" t="s">
        <v>21</v>
      </c>
      <c r="F74" s="19"/>
      <c r="G74" s="20"/>
      <c r="H74" s="122">
        <v>576757</v>
      </c>
      <c r="I74" s="123"/>
      <c r="J74" s="122">
        <v>557273</v>
      </c>
      <c r="K74" s="124" t="str">
        <f>IF(L74&lt;0,"△","")</f>
        <v/>
      </c>
      <c r="L74" s="175">
        <f>H74-J74</f>
        <v>19484</v>
      </c>
      <c r="M74" s="21"/>
      <c r="N74" s="18" t="s">
        <v>31</v>
      </c>
      <c r="O74" s="22"/>
      <c r="P74" s="20"/>
      <c r="Q74" s="122">
        <v>533100</v>
      </c>
      <c r="R74" s="123"/>
      <c r="S74" s="122">
        <v>1173000</v>
      </c>
      <c r="T74" s="124" t="str">
        <f>IF(U74&lt;0,"△","")</f>
        <v>△</v>
      </c>
      <c r="U74" s="174">
        <f>Q74-S74</f>
        <v>-639900</v>
      </c>
    </row>
    <row r="75" spans="1:21" ht="14.25" customHeight="1" x14ac:dyDescent="0.15">
      <c r="A75" s="23"/>
      <c r="B75" s="24"/>
      <c r="C75" s="25"/>
      <c r="D75" s="26"/>
      <c r="E75" s="27"/>
      <c r="F75" s="28"/>
      <c r="G75" s="29"/>
      <c r="H75" s="126"/>
      <c r="I75" s="127"/>
      <c r="J75" s="126"/>
      <c r="K75" s="127"/>
      <c r="L75" s="129"/>
      <c r="M75" s="26"/>
      <c r="N75" s="27"/>
      <c r="O75" s="27"/>
      <c r="P75" s="29"/>
      <c r="Q75" s="126"/>
      <c r="R75" s="127"/>
      <c r="S75" s="126"/>
      <c r="T75" s="127"/>
      <c r="U75" s="141"/>
    </row>
    <row r="76" spans="1:21" ht="30" customHeight="1" x14ac:dyDescent="0.15">
      <c r="A76" s="14"/>
      <c r="B76" s="15"/>
      <c r="C76" s="16"/>
      <c r="D76" s="17"/>
      <c r="E76" s="18" t="s">
        <v>13</v>
      </c>
      <c r="F76" s="19"/>
      <c r="G76" s="20"/>
      <c r="H76" s="122">
        <v>147800</v>
      </c>
      <c r="I76" s="123"/>
      <c r="J76" s="122">
        <v>153582</v>
      </c>
      <c r="K76" s="124" t="str">
        <f>IF(L76&lt;0,"△","")</f>
        <v>△</v>
      </c>
      <c r="L76" s="175">
        <f>H76-J76</f>
        <v>-5782</v>
      </c>
      <c r="M76" s="21"/>
      <c r="N76" s="18" t="s">
        <v>32</v>
      </c>
      <c r="O76" s="22"/>
      <c r="P76" s="20"/>
      <c r="Q76" s="122">
        <v>224692</v>
      </c>
      <c r="R76" s="123"/>
      <c r="S76" s="122">
        <v>213472</v>
      </c>
      <c r="T76" s="124" t="str">
        <f>IF(U76&lt;0,"△","")</f>
        <v/>
      </c>
      <c r="U76" s="174">
        <f>Q76-S76</f>
        <v>11220</v>
      </c>
    </row>
    <row r="77" spans="1:21" ht="14.25" customHeight="1" x14ac:dyDescent="0.15">
      <c r="A77" s="23"/>
      <c r="B77" s="24"/>
      <c r="C77" s="25"/>
      <c r="D77" s="26"/>
      <c r="E77" s="27"/>
      <c r="F77" s="28"/>
      <c r="G77" s="29"/>
      <c r="H77" s="126"/>
      <c r="I77" s="127"/>
      <c r="J77" s="126"/>
      <c r="K77" s="127"/>
      <c r="L77" s="129"/>
      <c r="M77" s="26"/>
      <c r="N77" s="27"/>
      <c r="O77" s="27"/>
      <c r="P77" s="29"/>
      <c r="Q77" s="126"/>
      <c r="R77" s="127"/>
      <c r="S77" s="126"/>
      <c r="T77" s="127"/>
      <c r="U77" s="141"/>
    </row>
    <row r="78" spans="1:21" ht="30" customHeight="1" x14ac:dyDescent="0.15">
      <c r="A78" s="14"/>
      <c r="B78" s="15"/>
      <c r="C78" s="16"/>
      <c r="D78" s="17"/>
      <c r="E78" s="18" t="s">
        <v>85</v>
      </c>
      <c r="F78" s="19"/>
      <c r="G78" s="20"/>
      <c r="H78" s="122">
        <v>71744</v>
      </c>
      <c r="I78" s="123"/>
      <c r="J78" s="122">
        <v>167516</v>
      </c>
      <c r="K78" s="124" t="str">
        <f>IF(L78&lt;0,"△","")</f>
        <v>△</v>
      </c>
      <c r="L78" s="175">
        <f>H78-J78</f>
        <v>-95772</v>
      </c>
      <c r="M78" s="21"/>
      <c r="N78" s="18" t="s">
        <v>26</v>
      </c>
      <c r="O78" s="22"/>
      <c r="P78" s="20"/>
      <c r="Q78" s="122" t="s">
        <v>75</v>
      </c>
      <c r="R78" s="123"/>
      <c r="S78" s="122" t="s">
        <v>75</v>
      </c>
      <c r="T78" s="124" t="str">
        <f>IF(U78&lt;0,"△","")</f>
        <v/>
      </c>
      <c r="U78" s="140">
        <f>Q78-S78</f>
        <v>0</v>
      </c>
    </row>
    <row r="79" spans="1:21" ht="14.25" customHeight="1" x14ac:dyDescent="0.15">
      <c r="A79" s="23"/>
      <c r="B79" s="24"/>
      <c r="C79" s="25"/>
      <c r="D79" s="26"/>
      <c r="E79" s="27"/>
      <c r="F79" s="28"/>
      <c r="G79" s="29"/>
      <c r="H79" s="126"/>
      <c r="I79" s="127"/>
      <c r="J79" s="126"/>
      <c r="K79" s="127"/>
      <c r="L79" s="129"/>
      <c r="M79" s="26"/>
      <c r="N79" s="27"/>
      <c r="O79" s="27"/>
      <c r="P79" s="29"/>
      <c r="Q79" s="126"/>
      <c r="R79" s="127"/>
      <c r="S79" s="126"/>
      <c r="T79" s="127"/>
      <c r="U79" s="141"/>
    </row>
    <row r="80" spans="1:21" ht="30" customHeight="1" x14ac:dyDescent="0.15">
      <c r="A80" s="14"/>
      <c r="B80" s="15"/>
      <c r="C80" s="16"/>
      <c r="D80" s="17"/>
      <c r="E80" s="107" t="s">
        <v>15</v>
      </c>
      <c r="F80" s="108"/>
      <c r="G80" s="151"/>
      <c r="H80" s="152">
        <v>377784</v>
      </c>
      <c r="I80" s="87"/>
      <c r="J80" s="152">
        <v>371263</v>
      </c>
      <c r="K80" s="124" t="str">
        <f>IF(L80&lt;0,"△","")</f>
        <v/>
      </c>
      <c r="L80" s="175">
        <f>H80-J80</f>
        <v>6521</v>
      </c>
      <c r="M80" s="21"/>
      <c r="N80" s="18"/>
      <c r="O80" s="22"/>
      <c r="P80" s="20"/>
      <c r="Q80" s="122"/>
      <c r="R80" s="123"/>
      <c r="S80" s="122"/>
      <c r="T80" s="124" t="str">
        <f>IF(U80&lt;0,"△","")</f>
        <v/>
      </c>
      <c r="U80" s="140"/>
    </row>
    <row r="81" spans="1:21" ht="14.25" customHeight="1" x14ac:dyDescent="0.15">
      <c r="A81" s="23"/>
      <c r="B81" s="24"/>
      <c r="C81" s="25"/>
      <c r="D81" s="26"/>
      <c r="E81" s="27"/>
      <c r="F81" s="28"/>
      <c r="G81" s="29"/>
      <c r="H81" s="11"/>
      <c r="I81" s="10"/>
      <c r="J81" s="11"/>
      <c r="K81" s="127"/>
      <c r="L81" s="129"/>
      <c r="M81" s="26"/>
      <c r="N81" s="27"/>
      <c r="O81" s="27"/>
      <c r="P81" s="29"/>
      <c r="Q81" s="126"/>
      <c r="R81" s="127"/>
      <c r="S81" s="126"/>
      <c r="T81" s="127"/>
      <c r="U81" s="141"/>
    </row>
    <row r="82" spans="1:21" ht="30" customHeight="1" x14ac:dyDescent="0.15">
      <c r="A82" s="14"/>
      <c r="B82" s="15"/>
      <c r="C82" s="16"/>
      <c r="D82" s="106"/>
      <c r="E82" s="18" t="s">
        <v>28</v>
      </c>
      <c r="F82" s="19"/>
      <c r="G82" s="20"/>
      <c r="H82" s="122">
        <v>497000</v>
      </c>
      <c r="I82" s="123"/>
      <c r="J82" s="122">
        <v>1034000</v>
      </c>
      <c r="K82" s="153" t="str">
        <f>IF(L82&lt;0,"△","")</f>
        <v>△</v>
      </c>
      <c r="L82" s="180">
        <f>H82-J82</f>
        <v>-537000</v>
      </c>
      <c r="M82" s="155"/>
      <c r="N82" s="18"/>
      <c r="O82" s="19"/>
      <c r="P82" s="20"/>
      <c r="Q82" s="122"/>
      <c r="R82" s="123"/>
      <c r="S82" s="122"/>
      <c r="T82" s="153" t="str">
        <f>IF(U82&lt;0,"△","")</f>
        <v/>
      </c>
      <c r="U82" s="156"/>
    </row>
    <row r="83" spans="1:21" ht="14.25" customHeight="1" x14ac:dyDescent="0.15">
      <c r="A83" s="23"/>
      <c r="B83" s="24"/>
      <c r="C83" s="25"/>
      <c r="D83" s="26"/>
      <c r="E83" s="27"/>
      <c r="F83" s="28"/>
      <c r="G83" s="29"/>
      <c r="H83" s="11"/>
      <c r="I83" s="10"/>
      <c r="J83" s="11"/>
      <c r="K83" s="10"/>
      <c r="L83" s="157"/>
      <c r="M83" s="26"/>
      <c r="N83" s="27"/>
      <c r="O83" s="27"/>
      <c r="P83" s="29"/>
      <c r="Q83" s="137"/>
      <c r="R83" s="138"/>
      <c r="S83" s="137"/>
      <c r="T83" s="138"/>
      <c r="U83" s="139"/>
    </row>
    <row r="84" spans="1:21" ht="30" customHeight="1" x14ac:dyDescent="0.15">
      <c r="A84" s="114"/>
      <c r="B84" s="15"/>
      <c r="C84" s="150"/>
      <c r="D84" s="33"/>
      <c r="E84" s="18" t="s">
        <v>96</v>
      </c>
      <c r="F84" s="19"/>
      <c r="G84" s="20"/>
      <c r="H84" s="122">
        <v>0</v>
      </c>
      <c r="I84" s="123"/>
      <c r="J84" s="122">
        <v>35000</v>
      </c>
      <c r="K84" s="124" t="str">
        <f>IF(L84&lt;0,"△","")</f>
        <v>△</v>
      </c>
      <c r="L84" s="175">
        <f>H84-J84</f>
        <v>-35000</v>
      </c>
      <c r="M84" s="21"/>
      <c r="N84" s="18"/>
      <c r="O84" s="22"/>
      <c r="P84" s="20"/>
      <c r="Q84" s="122"/>
      <c r="R84" s="123"/>
      <c r="S84" s="122"/>
      <c r="T84" s="124" t="str">
        <f>IF(U84&lt;0,"△","")</f>
        <v/>
      </c>
      <c r="U84" s="140"/>
    </row>
    <row r="85" spans="1:21" ht="14.25" customHeight="1" x14ac:dyDescent="0.15">
      <c r="A85" s="23"/>
      <c r="B85" s="24"/>
      <c r="C85" s="25"/>
      <c r="D85" s="26"/>
      <c r="E85" s="24"/>
      <c r="F85" s="79"/>
      <c r="G85" s="80"/>
      <c r="H85" s="75"/>
      <c r="I85" s="63"/>
      <c r="J85" s="75"/>
      <c r="K85" s="63"/>
      <c r="L85" s="76"/>
      <c r="M85" s="78"/>
      <c r="N85" s="24"/>
      <c r="O85" s="24"/>
      <c r="P85" s="80"/>
      <c r="Q85" s="144"/>
      <c r="R85" s="145"/>
      <c r="S85" s="144"/>
      <c r="T85" s="145"/>
      <c r="U85" s="146"/>
    </row>
    <row r="86" spans="1:21" ht="30" customHeight="1" x14ac:dyDescent="0.15">
      <c r="A86" s="93"/>
      <c r="B86" s="34"/>
      <c r="C86" s="96"/>
      <c r="D86" s="33"/>
      <c r="E86" s="34" t="s">
        <v>16</v>
      </c>
      <c r="F86" s="35"/>
      <c r="G86" s="36"/>
      <c r="H86" s="37">
        <f>H72+H74+H76+H78+H80+H82+H84</f>
        <v>3097792</v>
      </c>
      <c r="I86" s="38"/>
      <c r="J86" s="37">
        <f>J72+J74+J76+J78+J80+J82+J84</f>
        <v>3754678</v>
      </c>
      <c r="K86" s="39" t="str">
        <f>IF(L86&lt;0,"△","")</f>
        <v>△</v>
      </c>
      <c r="L86" s="176">
        <f>H86-J86</f>
        <v>-656886</v>
      </c>
      <c r="M86" s="64"/>
      <c r="N86" s="34" t="s">
        <v>16</v>
      </c>
      <c r="O86" s="65"/>
      <c r="P86" s="36"/>
      <c r="Q86" s="37">
        <f>Q72+Q76+Q78+Q80+Q74</f>
        <v>3097792</v>
      </c>
      <c r="R86" s="38"/>
      <c r="S86" s="37">
        <f>S72+S76+S78+S80+S74</f>
        <v>3754678</v>
      </c>
      <c r="T86" s="39" t="str">
        <f>IF(U86&lt;0,"△","")</f>
        <v>△</v>
      </c>
      <c r="U86" s="177">
        <f>Q86-S86</f>
        <v>-656886</v>
      </c>
    </row>
    <row r="87" spans="1:21" ht="14.25" customHeight="1" x14ac:dyDescent="0.15">
      <c r="A87" s="23"/>
      <c r="B87" s="24"/>
      <c r="C87" s="95"/>
      <c r="D87" s="78"/>
      <c r="E87" s="24"/>
      <c r="F87" s="79"/>
      <c r="G87" s="80"/>
      <c r="H87" s="75"/>
      <c r="I87" s="63"/>
      <c r="J87" s="75"/>
      <c r="K87" s="63"/>
      <c r="L87" s="76"/>
      <c r="M87" s="78"/>
      <c r="N87" s="24"/>
      <c r="O87" s="24"/>
      <c r="P87" s="80"/>
      <c r="Q87" s="75"/>
      <c r="R87" s="63"/>
      <c r="S87" s="75"/>
      <c r="T87" s="63"/>
      <c r="U87" s="77"/>
    </row>
    <row r="88" spans="1:21" ht="30" customHeight="1" x14ac:dyDescent="0.15">
      <c r="A88" s="14"/>
      <c r="B88" s="15" t="s">
        <v>33</v>
      </c>
      <c r="C88" s="16"/>
      <c r="D88" s="106"/>
      <c r="E88" s="107" t="s">
        <v>19</v>
      </c>
      <c r="F88" s="108"/>
      <c r="G88" s="151"/>
      <c r="H88" s="152">
        <v>199455</v>
      </c>
      <c r="I88" s="87"/>
      <c r="J88" s="152">
        <v>198040</v>
      </c>
      <c r="K88" s="153" t="str">
        <f>IF(L88&lt;0,"△","")</f>
        <v/>
      </c>
      <c r="L88" s="180">
        <f>H88-J88</f>
        <v>1415</v>
      </c>
      <c r="M88" s="155"/>
      <c r="N88" s="107" t="s">
        <v>58</v>
      </c>
      <c r="O88" s="109"/>
      <c r="P88" s="151"/>
      <c r="Q88" s="152">
        <v>2717619</v>
      </c>
      <c r="R88" s="87"/>
      <c r="S88" s="152">
        <v>2787091</v>
      </c>
      <c r="T88" s="153" t="str">
        <f>IF(U88&lt;0,"△","")</f>
        <v>△</v>
      </c>
      <c r="U88" s="181">
        <f>Q88-S88</f>
        <v>-69472</v>
      </c>
    </row>
    <row r="89" spans="1:21" s="13" customFormat="1" ht="14.25" customHeight="1" x14ac:dyDescent="0.15">
      <c r="A89" s="58"/>
      <c r="B89" s="59"/>
      <c r="C89" s="60"/>
      <c r="D89" s="6"/>
      <c r="E89" s="7"/>
      <c r="F89" s="8"/>
      <c r="G89" s="10"/>
      <c r="H89" s="137"/>
      <c r="I89" s="138"/>
      <c r="J89" s="137"/>
      <c r="K89" s="138"/>
      <c r="L89" s="148"/>
      <c r="M89" s="6"/>
      <c r="N89" s="7"/>
      <c r="O89" s="7"/>
      <c r="P89" s="10"/>
      <c r="Q89" s="137"/>
      <c r="R89" s="138"/>
      <c r="S89" s="137"/>
      <c r="T89" s="138"/>
      <c r="U89" s="139"/>
    </row>
    <row r="90" spans="1:21" ht="30" customHeight="1" thickBot="1" x14ac:dyDescent="0.2">
      <c r="A90" s="48"/>
      <c r="B90" s="49"/>
      <c r="C90" s="50"/>
      <c r="D90" s="51"/>
      <c r="E90" s="52" t="s">
        <v>21</v>
      </c>
      <c r="F90" s="53"/>
      <c r="G90" s="54"/>
      <c r="H90" s="130">
        <v>482</v>
      </c>
      <c r="I90" s="131"/>
      <c r="J90" s="130">
        <v>482</v>
      </c>
      <c r="K90" s="132" t="str">
        <f>IF(L90&lt;0,"△","")</f>
        <v/>
      </c>
      <c r="L90" s="178">
        <f>H90-J90</f>
        <v>0</v>
      </c>
      <c r="M90" s="55"/>
      <c r="N90" s="52" t="s">
        <v>59</v>
      </c>
      <c r="O90" s="56"/>
      <c r="P90" s="54"/>
      <c r="Q90" s="130">
        <v>1961729</v>
      </c>
      <c r="R90" s="131"/>
      <c r="S90" s="130">
        <v>703271</v>
      </c>
      <c r="T90" s="132" t="str">
        <f>IF(U90&lt;0,"△","")</f>
        <v/>
      </c>
      <c r="U90" s="179">
        <f>Q90-S90</f>
        <v>1258458</v>
      </c>
    </row>
    <row r="91" spans="1:21" ht="20.25" customHeight="1" x14ac:dyDescent="0.15">
      <c r="A91" s="197" t="s">
        <v>0</v>
      </c>
      <c r="B91" s="198"/>
      <c r="C91" s="198"/>
      <c r="D91" s="201" t="s">
        <v>1</v>
      </c>
      <c r="E91" s="202"/>
      <c r="F91" s="202"/>
      <c r="G91" s="202"/>
      <c r="H91" s="202"/>
      <c r="I91" s="202"/>
      <c r="J91" s="202"/>
      <c r="K91" s="202"/>
      <c r="L91" s="203"/>
      <c r="M91" s="158"/>
      <c r="N91" s="202" t="s">
        <v>2</v>
      </c>
      <c r="O91" s="202"/>
      <c r="P91" s="202"/>
      <c r="Q91" s="202"/>
      <c r="R91" s="202"/>
      <c r="S91" s="202"/>
      <c r="T91" s="202"/>
      <c r="U91" s="204"/>
    </row>
    <row r="92" spans="1:21" ht="20.25" customHeight="1" x14ac:dyDescent="0.15">
      <c r="A92" s="199"/>
      <c r="B92" s="200"/>
      <c r="C92" s="200"/>
      <c r="D92" s="195" t="s">
        <v>3</v>
      </c>
      <c r="E92" s="196"/>
      <c r="F92" s="194"/>
      <c r="G92" s="190" t="s">
        <v>4</v>
      </c>
      <c r="H92" s="191"/>
      <c r="I92" s="190" t="s">
        <v>5</v>
      </c>
      <c r="J92" s="191"/>
      <c r="K92" s="190" t="s">
        <v>6</v>
      </c>
      <c r="L92" s="192"/>
      <c r="M92" s="195" t="s">
        <v>3</v>
      </c>
      <c r="N92" s="196"/>
      <c r="O92" s="194"/>
      <c r="P92" s="193" t="s">
        <v>4</v>
      </c>
      <c r="Q92" s="194"/>
      <c r="R92" s="193" t="s">
        <v>5</v>
      </c>
      <c r="S92" s="194"/>
      <c r="T92" s="193" t="s">
        <v>6</v>
      </c>
      <c r="U92" s="205"/>
    </row>
    <row r="93" spans="1:21" ht="14.25" customHeight="1" x14ac:dyDescent="0.15">
      <c r="A93" s="23"/>
      <c r="B93" s="24"/>
      <c r="C93" s="25"/>
      <c r="D93" s="78"/>
      <c r="E93" s="24"/>
      <c r="F93" s="79"/>
      <c r="G93" s="80"/>
      <c r="H93" s="144" t="s">
        <v>7</v>
      </c>
      <c r="I93" s="145"/>
      <c r="J93" s="144" t="s">
        <v>7</v>
      </c>
      <c r="K93" s="145"/>
      <c r="L93" s="147" t="s">
        <v>7</v>
      </c>
      <c r="M93" s="61"/>
      <c r="N93" s="59"/>
      <c r="O93" s="59"/>
      <c r="P93" s="63"/>
      <c r="Q93" s="144" t="s">
        <v>7</v>
      </c>
      <c r="R93" s="145"/>
      <c r="S93" s="144" t="s">
        <v>7</v>
      </c>
      <c r="T93" s="145"/>
      <c r="U93" s="146" t="s">
        <v>7</v>
      </c>
    </row>
    <row r="94" spans="1:21" ht="30" customHeight="1" x14ac:dyDescent="0.15">
      <c r="A94" s="14"/>
      <c r="B94" s="15"/>
      <c r="C94" s="16"/>
      <c r="D94" s="17"/>
      <c r="E94" s="18" t="s">
        <v>13</v>
      </c>
      <c r="F94" s="19"/>
      <c r="G94" s="20"/>
      <c r="H94" s="122">
        <v>2254134</v>
      </c>
      <c r="I94" s="123"/>
      <c r="J94" s="122">
        <v>2343853</v>
      </c>
      <c r="K94" s="124" t="str">
        <f>IF(L94&lt;0,"△","")</f>
        <v>△</v>
      </c>
      <c r="L94" s="175">
        <f>H94-J94</f>
        <v>-89719</v>
      </c>
      <c r="M94" s="21"/>
      <c r="N94" s="18" t="s">
        <v>56</v>
      </c>
      <c r="O94" s="22"/>
      <c r="P94" s="20"/>
      <c r="Q94" s="122">
        <v>420234</v>
      </c>
      <c r="R94" s="123"/>
      <c r="S94" s="122">
        <v>446964</v>
      </c>
      <c r="T94" s="124" t="str">
        <f>IF(U94&lt;0,"△","")</f>
        <v>△</v>
      </c>
      <c r="U94" s="174">
        <f>Q94-S94</f>
        <v>-26730</v>
      </c>
    </row>
    <row r="95" spans="1:21" ht="14.25" customHeight="1" x14ac:dyDescent="0.15">
      <c r="A95" s="23"/>
      <c r="B95" s="24"/>
      <c r="C95" s="25"/>
      <c r="D95" s="26"/>
      <c r="E95" s="27"/>
      <c r="F95" s="28"/>
      <c r="G95" s="29"/>
      <c r="H95" s="126"/>
      <c r="I95" s="127"/>
      <c r="J95" s="126"/>
      <c r="K95" s="127"/>
      <c r="L95" s="129"/>
      <c r="M95" s="26"/>
      <c r="N95" s="27"/>
      <c r="O95" s="27"/>
      <c r="P95" s="29"/>
      <c r="Q95" s="126"/>
      <c r="R95" s="127"/>
      <c r="S95" s="126"/>
      <c r="T95" s="127"/>
      <c r="U95" s="141"/>
    </row>
    <row r="96" spans="1:21" ht="30" customHeight="1" x14ac:dyDescent="0.15">
      <c r="A96" s="14"/>
      <c r="B96" s="15"/>
      <c r="C96" s="16"/>
      <c r="D96" s="17"/>
      <c r="E96" s="18" t="s">
        <v>14</v>
      </c>
      <c r="F96" s="19"/>
      <c r="G96" s="20"/>
      <c r="H96" s="122">
        <v>1</v>
      </c>
      <c r="I96" s="123"/>
      <c r="J96" s="122">
        <v>50610</v>
      </c>
      <c r="K96" s="124" t="str">
        <f>IF(L96&lt;0,"△","")</f>
        <v>△</v>
      </c>
      <c r="L96" s="175">
        <f>H96-J96</f>
        <v>-50609</v>
      </c>
      <c r="M96" s="21"/>
      <c r="N96" s="18" t="s">
        <v>53</v>
      </c>
      <c r="O96" s="22"/>
      <c r="P96" s="20"/>
      <c r="Q96" s="122" t="s">
        <v>76</v>
      </c>
      <c r="R96" s="123"/>
      <c r="S96" s="122" t="s">
        <v>76</v>
      </c>
      <c r="T96" s="124" t="str">
        <f>IF(U96&lt;0,"△","")</f>
        <v/>
      </c>
      <c r="U96" s="174">
        <f>Q96-S96</f>
        <v>0</v>
      </c>
    </row>
    <row r="97" spans="1:21" ht="14.25" customHeight="1" x14ac:dyDescent="0.15">
      <c r="A97" s="23"/>
      <c r="B97" s="24"/>
      <c r="C97" s="25"/>
      <c r="D97" s="26"/>
      <c r="E97" s="27"/>
      <c r="F97" s="28"/>
      <c r="G97" s="29"/>
      <c r="H97" s="126"/>
      <c r="I97" s="127"/>
      <c r="J97" s="126"/>
      <c r="K97" s="127"/>
      <c r="L97" s="129"/>
      <c r="M97" s="26"/>
      <c r="N97" s="27"/>
      <c r="O97" s="27"/>
      <c r="P97" s="29"/>
      <c r="Q97" s="126"/>
      <c r="R97" s="127"/>
      <c r="S97" s="126"/>
      <c r="T97" s="127"/>
      <c r="U97" s="141"/>
    </row>
    <row r="98" spans="1:21" ht="30" customHeight="1" x14ac:dyDescent="0.15">
      <c r="A98" s="14"/>
      <c r="B98" s="15"/>
      <c r="C98" s="16"/>
      <c r="D98" s="17"/>
      <c r="E98" s="18" t="s">
        <v>15</v>
      </c>
      <c r="F98" s="19"/>
      <c r="G98" s="20"/>
      <c r="H98" s="122">
        <v>692510</v>
      </c>
      <c r="I98" s="123"/>
      <c r="J98" s="122">
        <v>649341</v>
      </c>
      <c r="K98" s="124" t="str">
        <f>IF(L98&lt;0,"△","")</f>
        <v/>
      </c>
      <c r="L98" s="175">
        <f>H98-J98</f>
        <v>43169</v>
      </c>
      <c r="M98" s="21"/>
      <c r="N98" s="18"/>
      <c r="O98" s="22"/>
      <c r="P98" s="20"/>
      <c r="Q98" s="122"/>
      <c r="R98" s="123"/>
      <c r="S98" s="122"/>
      <c r="T98" s="124" t="str">
        <f>IF(U98&lt;0,"△","")</f>
        <v/>
      </c>
      <c r="U98" s="140"/>
    </row>
    <row r="99" spans="1:21" ht="14.25" customHeight="1" x14ac:dyDescent="0.15">
      <c r="A99" s="23"/>
      <c r="B99" s="24"/>
      <c r="C99" s="25"/>
      <c r="D99" s="26"/>
      <c r="E99" s="27"/>
      <c r="F99" s="28"/>
      <c r="G99" s="29"/>
      <c r="H99" s="126"/>
      <c r="I99" s="127"/>
      <c r="J99" s="126"/>
      <c r="K99" s="127"/>
      <c r="L99" s="129"/>
      <c r="M99" s="26"/>
      <c r="N99" s="27"/>
      <c r="O99" s="27"/>
      <c r="P99" s="29"/>
      <c r="Q99" s="126"/>
      <c r="R99" s="127"/>
      <c r="S99" s="126"/>
      <c r="T99" s="127"/>
      <c r="U99" s="141"/>
    </row>
    <row r="100" spans="1:21" ht="30" customHeight="1" x14ac:dyDescent="0.15">
      <c r="A100" s="14"/>
      <c r="B100" s="15"/>
      <c r="C100" s="16"/>
      <c r="D100" s="17"/>
      <c r="E100" s="18" t="s">
        <v>78</v>
      </c>
      <c r="F100" s="19"/>
      <c r="G100" s="20"/>
      <c r="H100" s="122">
        <v>1954000</v>
      </c>
      <c r="I100" s="123"/>
      <c r="J100" s="122">
        <v>696000</v>
      </c>
      <c r="K100" s="124" t="str">
        <f>IF(L100&lt;0,"△","")</f>
        <v/>
      </c>
      <c r="L100" s="175">
        <f>H100-J100</f>
        <v>1258000</v>
      </c>
      <c r="M100" s="21"/>
      <c r="N100" s="18"/>
      <c r="O100" s="22"/>
      <c r="P100" s="20"/>
      <c r="Q100" s="122"/>
      <c r="R100" s="123"/>
      <c r="S100" s="122"/>
      <c r="T100" s="124" t="str">
        <f>IF(U100&lt;0,"△","")</f>
        <v/>
      </c>
      <c r="U100" s="140"/>
    </row>
    <row r="101" spans="1:21" ht="14.25" customHeight="1" x14ac:dyDescent="0.15">
      <c r="A101" s="23"/>
      <c r="B101" s="24"/>
      <c r="C101" s="25"/>
      <c r="D101" s="26"/>
      <c r="E101" s="27"/>
      <c r="F101" s="28"/>
      <c r="G101" s="29"/>
      <c r="H101" s="126"/>
      <c r="I101" s="127"/>
      <c r="J101" s="126"/>
      <c r="K101" s="127"/>
      <c r="L101" s="129"/>
      <c r="M101" s="26"/>
      <c r="N101" s="27"/>
      <c r="O101" s="27"/>
      <c r="P101" s="29"/>
      <c r="Q101" s="126"/>
      <c r="R101" s="127"/>
      <c r="S101" s="126"/>
      <c r="T101" s="127"/>
      <c r="U101" s="141"/>
    </row>
    <row r="102" spans="1:21" ht="30" customHeight="1" x14ac:dyDescent="0.15">
      <c r="A102" s="30"/>
      <c r="B102" s="31"/>
      <c r="C102" s="32"/>
      <c r="D102" s="33"/>
      <c r="E102" s="34" t="s">
        <v>16</v>
      </c>
      <c r="F102" s="35"/>
      <c r="G102" s="36"/>
      <c r="H102" s="37">
        <f>H88+H90+H94+H96+H98+H100</f>
        <v>5100582</v>
      </c>
      <c r="I102" s="38"/>
      <c r="J102" s="37">
        <f>J88+J90+J94+J96+J98+J100</f>
        <v>3938326</v>
      </c>
      <c r="K102" s="39" t="str">
        <f>IF(L102&lt;0,"△","")</f>
        <v/>
      </c>
      <c r="L102" s="176">
        <f>H102-J102</f>
        <v>1162256</v>
      </c>
      <c r="M102" s="64"/>
      <c r="N102" s="34" t="s">
        <v>16</v>
      </c>
      <c r="O102" s="65"/>
      <c r="P102" s="36"/>
      <c r="Q102" s="37">
        <f>Q88+Q90+Q94+Q96+Q98+Q100</f>
        <v>5100582</v>
      </c>
      <c r="R102" s="38"/>
      <c r="S102" s="37">
        <f>S88+S90+S94+S96+S98+S100</f>
        <v>3938326</v>
      </c>
      <c r="T102" s="39" t="str">
        <f>IF(U102&lt;0,"△","")</f>
        <v/>
      </c>
      <c r="U102" s="177">
        <f>Q102-S102</f>
        <v>1162256</v>
      </c>
    </row>
    <row r="103" spans="1:21" ht="14.25" customHeight="1" x14ac:dyDescent="0.15">
      <c r="A103" s="45"/>
      <c r="B103" s="46"/>
      <c r="C103" s="47"/>
      <c r="D103" s="26"/>
      <c r="E103" s="27"/>
      <c r="F103" s="28"/>
      <c r="G103" s="29"/>
      <c r="H103" s="126"/>
      <c r="I103" s="127"/>
      <c r="J103" s="126"/>
      <c r="K103" s="127"/>
      <c r="L103" s="129"/>
      <c r="M103" s="26"/>
      <c r="N103" s="27"/>
      <c r="O103" s="27"/>
      <c r="P103" s="29"/>
      <c r="Q103" s="126"/>
      <c r="R103" s="127"/>
      <c r="S103" s="126"/>
      <c r="T103" s="127"/>
      <c r="U103" s="141"/>
    </row>
    <row r="104" spans="1:21" ht="30" customHeight="1" x14ac:dyDescent="0.15">
      <c r="A104" s="14"/>
      <c r="B104" s="15" t="s">
        <v>34</v>
      </c>
      <c r="C104" s="16"/>
      <c r="D104" s="17"/>
      <c r="E104" s="18" t="s">
        <v>35</v>
      </c>
      <c r="F104" s="19"/>
      <c r="G104" s="20"/>
      <c r="H104" s="122">
        <v>343027</v>
      </c>
      <c r="I104" s="123"/>
      <c r="J104" s="122">
        <v>389589</v>
      </c>
      <c r="K104" s="124" t="str">
        <f>IF(L104&lt;0,"△","")</f>
        <v>△</v>
      </c>
      <c r="L104" s="175">
        <f>H104-J104</f>
        <v>-46562</v>
      </c>
      <c r="M104" s="21"/>
      <c r="N104" s="18" t="s">
        <v>60</v>
      </c>
      <c r="O104" s="22"/>
      <c r="P104" s="20"/>
      <c r="Q104" s="122">
        <v>342749</v>
      </c>
      <c r="R104" s="123"/>
      <c r="S104" s="122">
        <v>389355</v>
      </c>
      <c r="T104" s="124" t="str">
        <f>IF(U104&lt;0,"△","")</f>
        <v>△</v>
      </c>
      <c r="U104" s="174">
        <f>Q104-S104</f>
        <v>-46606</v>
      </c>
    </row>
    <row r="105" spans="1:21" ht="14.25" customHeight="1" x14ac:dyDescent="0.15">
      <c r="A105" s="23"/>
      <c r="B105" s="24"/>
      <c r="C105" s="25"/>
      <c r="D105" s="26"/>
      <c r="E105" s="27"/>
      <c r="F105" s="28"/>
      <c r="G105" s="29"/>
      <c r="H105" s="126"/>
      <c r="I105" s="127"/>
      <c r="J105" s="126"/>
      <c r="K105" s="127"/>
      <c r="L105" s="129"/>
      <c r="M105" s="26"/>
      <c r="N105" s="27"/>
      <c r="O105" s="27"/>
      <c r="P105" s="29"/>
      <c r="Q105" s="126"/>
      <c r="R105" s="127"/>
      <c r="S105" s="126"/>
      <c r="T105" s="127"/>
      <c r="U105" s="141"/>
    </row>
    <row r="106" spans="1:21" ht="30" customHeight="1" x14ac:dyDescent="0.15">
      <c r="A106" s="14"/>
      <c r="B106" s="15"/>
      <c r="C106" s="16"/>
      <c r="D106" s="17"/>
      <c r="E106" s="18" t="s">
        <v>13</v>
      </c>
      <c r="F106" s="19"/>
      <c r="G106" s="20"/>
      <c r="H106" s="122">
        <v>37029</v>
      </c>
      <c r="I106" s="123"/>
      <c r="J106" s="122">
        <v>27794</v>
      </c>
      <c r="K106" s="124" t="str">
        <f>IF(L106&lt;0,"△","")</f>
        <v/>
      </c>
      <c r="L106" s="175">
        <f>H106-J106</f>
        <v>9235</v>
      </c>
      <c r="M106" s="21"/>
      <c r="N106" s="18" t="s">
        <v>61</v>
      </c>
      <c r="O106" s="22"/>
      <c r="P106" s="20"/>
      <c r="Q106" s="122">
        <v>37334</v>
      </c>
      <c r="R106" s="123"/>
      <c r="S106" s="122">
        <v>28055</v>
      </c>
      <c r="T106" s="124" t="str">
        <f>IF(U106&lt;0,"△","")</f>
        <v/>
      </c>
      <c r="U106" s="174">
        <f>Q106-S106</f>
        <v>9279</v>
      </c>
    </row>
    <row r="107" spans="1:21" ht="14.25" customHeight="1" x14ac:dyDescent="0.15">
      <c r="A107" s="23"/>
      <c r="B107" s="24"/>
      <c r="C107" s="25"/>
      <c r="D107" s="26"/>
      <c r="E107" s="27"/>
      <c r="F107" s="28"/>
      <c r="G107" s="29"/>
      <c r="H107" s="126"/>
      <c r="I107" s="127"/>
      <c r="J107" s="126"/>
      <c r="K107" s="127"/>
      <c r="L107" s="129"/>
      <c r="M107" s="26"/>
      <c r="N107" s="27"/>
      <c r="O107" s="27"/>
      <c r="P107" s="29"/>
      <c r="Q107" s="126"/>
      <c r="R107" s="127"/>
      <c r="S107" s="126"/>
      <c r="T107" s="127"/>
      <c r="U107" s="141"/>
    </row>
    <row r="108" spans="1:21" ht="30" customHeight="1" x14ac:dyDescent="0.15">
      <c r="A108" s="14"/>
      <c r="B108" s="15"/>
      <c r="C108" s="16"/>
      <c r="D108" s="17"/>
      <c r="E108" s="18" t="s">
        <v>14</v>
      </c>
      <c r="F108" s="19"/>
      <c r="G108" s="20"/>
      <c r="H108" s="122">
        <v>636564</v>
      </c>
      <c r="I108" s="123"/>
      <c r="J108" s="122">
        <v>222217</v>
      </c>
      <c r="K108" s="124" t="str">
        <f>IF(L108&lt;0,"△","")</f>
        <v/>
      </c>
      <c r="L108" s="175">
        <f>H108-J108</f>
        <v>414347</v>
      </c>
      <c r="M108" s="21"/>
      <c r="N108" s="18" t="s">
        <v>56</v>
      </c>
      <c r="O108" s="22"/>
      <c r="P108" s="20"/>
      <c r="Q108" s="122">
        <v>424698</v>
      </c>
      <c r="R108" s="123"/>
      <c r="S108" s="122">
        <v>148257</v>
      </c>
      <c r="T108" s="124" t="str">
        <f>IF(U108&lt;0,"△","")</f>
        <v/>
      </c>
      <c r="U108" s="174">
        <f>Q108-S108</f>
        <v>276441</v>
      </c>
    </row>
    <row r="109" spans="1:21" ht="14.25" customHeight="1" x14ac:dyDescent="0.15">
      <c r="A109" s="23"/>
      <c r="B109" s="24"/>
      <c r="C109" s="25"/>
      <c r="D109" s="26"/>
      <c r="E109" s="27"/>
      <c r="F109" s="28"/>
      <c r="G109" s="29"/>
      <c r="H109" s="126"/>
      <c r="I109" s="127"/>
      <c r="J109" s="126"/>
      <c r="K109" s="127"/>
      <c r="L109" s="129"/>
      <c r="M109" s="26"/>
      <c r="N109" s="27"/>
      <c r="O109" s="27"/>
      <c r="P109" s="29"/>
      <c r="Q109" s="126"/>
      <c r="R109" s="127"/>
      <c r="S109" s="126"/>
      <c r="T109" s="127"/>
      <c r="U109" s="141"/>
    </row>
    <row r="110" spans="1:21" ht="30" customHeight="1" x14ac:dyDescent="0.15">
      <c r="A110" s="14"/>
      <c r="B110" s="15"/>
      <c r="C110" s="16"/>
      <c r="D110" s="17"/>
      <c r="E110" s="18" t="s">
        <v>15</v>
      </c>
      <c r="F110" s="19"/>
      <c r="G110" s="20"/>
      <c r="H110" s="122">
        <v>27</v>
      </c>
      <c r="I110" s="123"/>
      <c r="J110" s="122">
        <v>27</v>
      </c>
      <c r="K110" s="124" t="str">
        <f>IF(L110&lt;0,"△","")</f>
        <v/>
      </c>
      <c r="L110" s="125">
        <f>H110-J110</f>
        <v>0</v>
      </c>
      <c r="M110" s="21"/>
      <c r="N110" s="18" t="s">
        <v>86</v>
      </c>
      <c r="O110" s="22"/>
      <c r="P110" s="20"/>
      <c r="Q110" s="122">
        <v>211866</v>
      </c>
      <c r="R110" s="123"/>
      <c r="S110" s="122">
        <v>73960</v>
      </c>
      <c r="T110" s="124" t="str">
        <f>IF(U110&lt;0,"△","")</f>
        <v/>
      </c>
      <c r="U110" s="174">
        <f>Q110-S110</f>
        <v>137906</v>
      </c>
    </row>
    <row r="111" spans="1:21" ht="14.25" customHeight="1" x14ac:dyDescent="0.15">
      <c r="A111" s="23"/>
      <c r="B111" s="24"/>
      <c r="C111" s="25"/>
      <c r="D111" s="26"/>
      <c r="E111" s="27"/>
      <c r="F111" s="28"/>
      <c r="G111" s="29"/>
      <c r="H111" s="126"/>
      <c r="I111" s="127"/>
      <c r="J111" s="126"/>
      <c r="K111" s="127"/>
      <c r="L111" s="129"/>
      <c r="M111" s="26"/>
      <c r="N111" s="27"/>
      <c r="O111" s="27"/>
      <c r="P111" s="29"/>
      <c r="Q111" s="126"/>
      <c r="R111" s="127"/>
      <c r="S111" s="126"/>
      <c r="T111" s="127"/>
      <c r="U111" s="141"/>
    </row>
    <row r="112" spans="1:21" ht="30" customHeight="1" x14ac:dyDescent="0.15">
      <c r="A112" s="93"/>
      <c r="B112" s="34"/>
      <c r="C112" s="96"/>
      <c r="D112" s="33"/>
      <c r="E112" s="34" t="s">
        <v>16</v>
      </c>
      <c r="F112" s="35"/>
      <c r="G112" s="36"/>
      <c r="H112" s="37">
        <f>H104+H106+H108+H110</f>
        <v>1016647</v>
      </c>
      <c r="I112" s="38"/>
      <c r="J112" s="37">
        <f>J104+J106+J108+J110</f>
        <v>639627</v>
      </c>
      <c r="K112" s="39" t="str">
        <f>IF(L112&lt;0,"△","")</f>
        <v/>
      </c>
      <c r="L112" s="176">
        <f>H112-J112</f>
        <v>377020</v>
      </c>
      <c r="M112" s="64"/>
      <c r="N112" s="34" t="s">
        <v>16</v>
      </c>
      <c r="O112" s="65"/>
      <c r="P112" s="36"/>
      <c r="Q112" s="37">
        <f>Q104+Q106+Q108+Q110</f>
        <v>1016647</v>
      </c>
      <c r="R112" s="38"/>
      <c r="S112" s="37">
        <f>S104+S106+S108+S110</f>
        <v>639627</v>
      </c>
      <c r="T112" s="39" t="str">
        <f>IF(U112&lt;0,"△","")</f>
        <v/>
      </c>
      <c r="U112" s="177">
        <f>Q112-S112</f>
        <v>377020</v>
      </c>
    </row>
    <row r="113" spans="1:21" ht="14.25" customHeight="1" x14ac:dyDescent="0.15">
      <c r="A113" s="23"/>
      <c r="B113" s="24"/>
      <c r="C113" s="95"/>
      <c r="D113" s="78"/>
      <c r="E113" s="24"/>
      <c r="F113" s="79"/>
      <c r="G113" s="80"/>
      <c r="H113" s="88"/>
      <c r="I113" s="87"/>
      <c r="J113" s="88"/>
      <c r="K113" s="87"/>
      <c r="L113" s="89"/>
      <c r="M113" s="78"/>
      <c r="N113" s="24"/>
      <c r="O113" s="24"/>
      <c r="P113" s="80"/>
      <c r="Q113" s="88"/>
      <c r="R113" s="87"/>
      <c r="S113" s="88"/>
      <c r="T113" s="87"/>
      <c r="U113" s="92"/>
    </row>
    <row r="114" spans="1:21" ht="30" customHeight="1" x14ac:dyDescent="0.15">
      <c r="A114" s="14"/>
      <c r="B114" s="15" t="s">
        <v>36</v>
      </c>
      <c r="C114" s="16"/>
      <c r="D114" s="17"/>
      <c r="E114" s="18" t="s">
        <v>37</v>
      </c>
      <c r="F114" s="19"/>
      <c r="G114" s="20"/>
      <c r="H114" s="122">
        <v>390000</v>
      </c>
      <c r="I114" s="123"/>
      <c r="J114" s="122">
        <v>378000</v>
      </c>
      <c r="K114" s="124" t="str">
        <f>IF(L114&lt;0,"△","")</f>
        <v/>
      </c>
      <c r="L114" s="175">
        <f>H114-J114</f>
        <v>12000</v>
      </c>
      <c r="M114" s="21"/>
      <c r="N114" s="18" t="s">
        <v>58</v>
      </c>
      <c r="O114" s="22"/>
      <c r="P114" s="20"/>
      <c r="Q114" s="122">
        <v>449815</v>
      </c>
      <c r="R114" s="123"/>
      <c r="S114" s="122">
        <v>434427</v>
      </c>
      <c r="T114" s="124" t="str">
        <f>IF(U114&lt;0,"△","")</f>
        <v/>
      </c>
      <c r="U114" s="174">
        <f>Q114-S114</f>
        <v>15388</v>
      </c>
    </row>
    <row r="115" spans="1:21" ht="14.25" customHeight="1" x14ac:dyDescent="0.15">
      <c r="A115" s="23"/>
      <c r="B115" s="24"/>
      <c r="C115" s="25"/>
      <c r="D115" s="78"/>
      <c r="E115" s="24"/>
      <c r="F115" s="79"/>
      <c r="G115" s="80"/>
      <c r="H115" s="88"/>
      <c r="I115" s="87"/>
      <c r="J115" s="88"/>
      <c r="K115" s="87"/>
      <c r="L115" s="89"/>
      <c r="M115" s="78"/>
      <c r="N115" s="24"/>
      <c r="O115" s="24"/>
      <c r="P115" s="80"/>
      <c r="Q115" s="88"/>
      <c r="R115" s="87"/>
      <c r="S115" s="88"/>
      <c r="T115" s="87"/>
      <c r="U115" s="92"/>
    </row>
    <row r="116" spans="1:21" ht="30" customHeight="1" x14ac:dyDescent="0.15">
      <c r="A116" s="14"/>
      <c r="B116" s="15"/>
      <c r="C116" s="16"/>
      <c r="D116" s="17"/>
      <c r="E116" s="18" t="s">
        <v>21</v>
      </c>
      <c r="F116" s="19"/>
      <c r="G116" s="20"/>
      <c r="H116" s="122">
        <v>20</v>
      </c>
      <c r="I116" s="123"/>
      <c r="J116" s="122">
        <v>20</v>
      </c>
      <c r="K116" s="124" t="str">
        <f>IF(L116&lt;0,"△","")</f>
        <v/>
      </c>
      <c r="L116" s="175">
        <f>H116-J116</f>
        <v>0</v>
      </c>
      <c r="M116" s="21"/>
      <c r="N116" s="18" t="s">
        <v>53</v>
      </c>
      <c r="O116" s="19"/>
      <c r="P116" s="20"/>
      <c r="Q116" s="122" t="s">
        <v>76</v>
      </c>
      <c r="R116" s="123"/>
      <c r="S116" s="122" t="s">
        <v>76</v>
      </c>
      <c r="T116" s="124" t="str">
        <f>IF(U116&lt;0,"△","")</f>
        <v/>
      </c>
      <c r="U116" s="174">
        <f>Q116-S116</f>
        <v>0</v>
      </c>
    </row>
    <row r="117" spans="1:21" ht="14.25" customHeight="1" x14ac:dyDescent="0.15">
      <c r="A117" s="23"/>
      <c r="B117" s="24"/>
      <c r="C117" s="25"/>
      <c r="D117" s="78"/>
      <c r="E117" s="24"/>
      <c r="F117" s="79"/>
      <c r="G117" s="80"/>
      <c r="H117" s="88"/>
      <c r="I117" s="87"/>
      <c r="J117" s="88"/>
      <c r="K117" s="87"/>
      <c r="L117" s="89"/>
      <c r="M117" s="78"/>
      <c r="N117" s="24"/>
      <c r="O117" s="24"/>
      <c r="P117" s="80"/>
      <c r="Q117" s="88"/>
      <c r="R117" s="87"/>
      <c r="S117" s="88"/>
      <c r="T117" s="87"/>
      <c r="U117" s="92"/>
    </row>
    <row r="118" spans="1:21" ht="30" customHeight="1" x14ac:dyDescent="0.15">
      <c r="A118" s="14"/>
      <c r="B118" s="15"/>
      <c r="C118" s="16"/>
      <c r="D118" s="106"/>
      <c r="E118" s="107" t="s">
        <v>13</v>
      </c>
      <c r="F118" s="108"/>
      <c r="G118" s="151"/>
      <c r="H118" s="152">
        <v>14425</v>
      </c>
      <c r="I118" s="87"/>
      <c r="J118" s="152">
        <v>13921</v>
      </c>
      <c r="K118" s="153" t="str">
        <f>IF(L118&lt;0,"△","")</f>
        <v/>
      </c>
      <c r="L118" s="180">
        <f>H118-J118</f>
        <v>504</v>
      </c>
      <c r="M118" s="155"/>
      <c r="N118" s="107"/>
      <c r="O118" s="109"/>
      <c r="P118" s="151"/>
      <c r="Q118" s="152"/>
      <c r="R118" s="87"/>
      <c r="S118" s="152"/>
      <c r="T118" s="153" t="str">
        <f>IF(U118&lt;0,"△","")</f>
        <v/>
      </c>
      <c r="U118" s="156"/>
    </row>
    <row r="119" spans="1:21" ht="14.25" customHeight="1" x14ac:dyDescent="0.15">
      <c r="A119" s="23"/>
      <c r="B119" s="24"/>
      <c r="C119" s="25"/>
      <c r="D119" s="26"/>
      <c r="E119" s="27"/>
      <c r="F119" s="28"/>
      <c r="G119" s="29"/>
      <c r="H119" s="126"/>
      <c r="I119" s="127"/>
      <c r="J119" s="126"/>
      <c r="K119" s="127"/>
      <c r="L119" s="129"/>
      <c r="M119" s="26"/>
      <c r="N119" s="27"/>
      <c r="O119" s="28"/>
      <c r="P119" s="29"/>
      <c r="Q119" s="126"/>
      <c r="R119" s="127"/>
      <c r="S119" s="126"/>
      <c r="T119" s="127"/>
      <c r="U119" s="141"/>
    </row>
    <row r="120" spans="1:21" ht="30" customHeight="1" thickBot="1" x14ac:dyDescent="0.2">
      <c r="A120" s="48"/>
      <c r="B120" s="49"/>
      <c r="C120" s="50"/>
      <c r="D120" s="51"/>
      <c r="E120" s="52" t="s">
        <v>14</v>
      </c>
      <c r="F120" s="53"/>
      <c r="G120" s="54"/>
      <c r="H120" s="130">
        <v>44642</v>
      </c>
      <c r="I120" s="131"/>
      <c r="J120" s="130">
        <v>41758</v>
      </c>
      <c r="K120" s="132" t="str">
        <f>IF(L120&lt;0,"△","")</f>
        <v/>
      </c>
      <c r="L120" s="178">
        <f>H120-J120</f>
        <v>2884</v>
      </c>
      <c r="M120" s="55"/>
      <c r="N120" s="52"/>
      <c r="O120" s="56"/>
      <c r="P120" s="54"/>
      <c r="Q120" s="130"/>
      <c r="R120" s="131"/>
      <c r="S120" s="130"/>
      <c r="T120" s="132" t="str">
        <f>IF(U120&lt;0,"△","")</f>
        <v/>
      </c>
      <c r="U120" s="143"/>
    </row>
    <row r="121" spans="1:21" ht="14.25" customHeight="1" x14ac:dyDescent="0.15">
      <c r="A121" s="69"/>
      <c r="B121" s="70"/>
      <c r="C121" s="71"/>
      <c r="D121" s="72"/>
      <c r="E121" s="70"/>
      <c r="F121" s="73"/>
      <c r="G121" s="74"/>
      <c r="H121" s="134"/>
      <c r="I121" s="135"/>
      <c r="J121" s="134"/>
      <c r="K121" s="135"/>
      <c r="L121" s="136"/>
      <c r="M121" s="72"/>
      <c r="N121" s="70"/>
      <c r="O121" s="70"/>
      <c r="P121" s="74"/>
      <c r="Q121" s="134"/>
      <c r="R121" s="135"/>
      <c r="S121" s="134"/>
      <c r="T121" s="135"/>
      <c r="U121" s="142"/>
    </row>
    <row r="122" spans="1:21" ht="30" customHeight="1" x14ac:dyDescent="0.15">
      <c r="A122" s="14"/>
      <c r="B122" s="15"/>
      <c r="C122" s="16"/>
      <c r="D122" s="17"/>
      <c r="E122" s="18" t="s">
        <v>15</v>
      </c>
      <c r="F122" s="19"/>
      <c r="G122" s="20"/>
      <c r="H122" s="122">
        <v>1728</v>
      </c>
      <c r="I122" s="123"/>
      <c r="J122" s="122">
        <v>1728</v>
      </c>
      <c r="K122" s="124" t="str">
        <f>IF(L122&lt;0,"△","")</f>
        <v/>
      </c>
      <c r="L122" s="175">
        <f>H122-J122</f>
        <v>0</v>
      </c>
      <c r="M122" s="21"/>
      <c r="N122" s="18"/>
      <c r="O122" s="22"/>
      <c r="P122" s="20"/>
      <c r="Q122" s="122"/>
      <c r="R122" s="123"/>
      <c r="S122" s="122"/>
      <c r="T122" s="124" t="str">
        <f>IF(U122&lt;0,"△","")</f>
        <v/>
      </c>
      <c r="U122" s="140"/>
    </row>
    <row r="123" spans="1:21" ht="14.25" customHeight="1" x14ac:dyDescent="0.15">
      <c r="A123" s="23"/>
      <c r="B123" s="24"/>
      <c r="C123" s="25"/>
      <c r="D123" s="78"/>
      <c r="E123" s="24"/>
      <c r="F123" s="79"/>
      <c r="G123" s="80"/>
      <c r="H123" s="88"/>
      <c r="I123" s="87"/>
      <c r="J123" s="88"/>
      <c r="K123" s="87"/>
      <c r="L123" s="89"/>
      <c r="M123" s="78"/>
      <c r="N123" s="24"/>
      <c r="O123" s="24"/>
      <c r="P123" s="80"/>
      <c r="Q123" s="88"/>
      <c r="R123" s="87"/>
      <c r="S123" s="88"/>
      <c r="T123" s="87"/>
      <c r="U123" s="92"/>
    </row>
    <row r="124" spans="1:21" ht="30" customHeight="1" x14ac:dyDescent="0.15">
      <c r="A124" s="30"/>
      <c r="B124" s="31"/>
      <c r="C124" s="82"/>
      <c r="D124" s="33"/>
      <c r="E124" s="34" t="s">
        <v>16</v>
      </c>
      <c r="F124" s="35"/>
      <c r="G124" s="36"/>
      <c r="H124" s="37">
        <f>H114+H116+H118+H120+H122</f>
        <v>450815</v>
      </c>
      <c r="I124" s="38"/>
      <c r="J124" s="37">
        <f>J114+J116+J118+J120+J122</f>
        <v>435427</v>
      </c>
      <c r="K124" s="39" t="str">
        <f>IF(L124&lt;0,"△","")</f>
        <v/>
      </c>
      <c r="L124" s="176">
        <f>H124-J124</f>
        <v>15388</v>
      </c>
      <c r="M124" s="64"/>
      <c r="N124" s="34" t="s">
        <v>16</v>
      </c>
      <c r="O124" s="65"/>
      <c r="P124" s="36"/>
      <c r="Q124" s="37">
        <f>Q114+Q116+Q118+Q120+Q122</f>
        <v>450815</v>
      </c>
      <c r="R124" s="38"/>
      <c r="S124" s="37">
        <f>S114+S116+S118+S120+S122</f>
        <v>435427</v>
      </c>
      <c r="T124" s="39" t="str">
        <f>IF(U124&lt;0,"△","")</f>
        <v/>
      </c>
      <c r="U124" s="177">
        <f>Q124-S124</f>
        <v>15388</v>
      </c>
    </row>
    <row r="125" spans="1:21" ht="14.25" customHeight="1" x14ac:dyDescent="0.15">
      <c r="A125" s="45"/>
      <c r="B125" s="46"/>
      <c r="C125" s="83"/>
      <c r="D125" s="26"/>
      <c r="E125" s="27"/>
      <c r="F125" s="28"/>
      <c r="G125" s="29"/>
      <c r="H125" s="126"/>
      <c r="I125" s="127"/>
      <c r="J125" s="126"/>
      <c r="K125" s="127"/>
      <c r="L125" s="129"/>
      <c r="M125" s="26"/>
      <c r="N125" s="27"/>
      <c r="O125" s="27"/>
      <c r="P125" s="29"/>
      <c r="Q125" s="126"/>
      <c r="R125" s="127"/>
      <c r="S125" s="126"/>
      <c r="T125" s="127"/>
      <c r="U125" s="141"/>
    </row>
    <row r="126" spans="1:21" ht="30" customHeight="1" x14ac:dyDescent="0.15">
      <c r="A126" s="14"/>
      <c r="B126" s="15" t="s">
        <v>38</v>
      </c>
      <c r="C126" s="16"/>
      <c r="D126" s="17"/>
      <c r="E126" s="18" t="s">
        <v>80</v>
      </c>
      <c r="F126" s="19"/>
      <c r="G126" s="20"/>
      <c r="H126" s="122">
        <v>5240</v>
      </c>
      <c r="I126" s="123"/>
      <c r="J126" s="122">
        <v>5241</v>
      </c>
      <c r="K126" s="124" t="str">
        <f>IF(L126&lt;0,"△","")</f>
        <v>△</v>
      </c>
      <c r="L126" s="175">
        <f>H126-J126</f>
        <v>-1</v>
      </c>
      <c r="M126" s="21"/>
      <c r="N126" s="18" t="s">
        <v>58</v>
      </c>
      <c r="O126" s="22"/>
      <c r="P126" s="20"/>
      <c r="Q126" s="122">
        <v>36775</v>
      </c>
      <c r="R126" s="123"/>
      <c r="S126" s="122">
        <v>36755</v>
      </c>
      <c r="T126" s="124" t="str">
        <f>IF(U126&lt;0,"△","")</f>
        <v/>
      </c>
      <c r="U126" s="174">
        <f>Q126-S126</f>
        <v>20</v>
      </c>
    </row>
    <row r="127" spans="1:21" ht="14.25" customHeight="1" x14ac:dyDescent="0.15">
      <c r="A127" s="23"/>
      <c r="B127" s="24"/>
      <c r="C127" s="25"/>
      <c r="D127" s="26"/>
      <c r="E127" s="27"/>
      <c r="F127" s="28"/>
      <c r="G127" s="29"/>
      <c r="H127" s="126"/>
      <c r="I127" s="127"/>
      <c r="J127" s="126"/>
      <c r="K127" s="127"/>
      <c r="L127" s="129"/>
      <c r="M127" s="26"/>
      <c r="N127" s="27"/>
      <c r="O127" s="27"/>
      <c r="P127" s="29"/>
      <c r="Q127" s="126"/>
      <c r="R127" s="127"/>
      <c r="S127" s="126"/>
      <c r="T127" s="127"/>
      <c r="U127" s="141"/>
    </row>
    <row r="128" spans="1:21" ht="30" customHeight="1" x14ac:dyDescent="0.15">
      <c r="A128" s="14"/>
      <c r="B128" s="15"/>
      <c r="C128" s="16"/>
      <c r="D128" s="17"/>
      <c r="E128" s="18" t="s">
        <v>21</v>
      </c>
      <c r="F128" s="19"/>
      <c r="G128" s="20"/>
      <c r="H128" s="122">
        <v>32</v>
      </c>
      <c r="I128" s="123"/>
      <c r="J128" s="122">
        <v>52</v>
      </c>
      <c r="K128" s="124" t="str">
        <f>IF(L128&lt;0,"△","")</f>
        <v>△</v>
      </c>
      <c r="L128" s="175">
        <f>H128-J128</f>
        <v>-20</v>
      </c>
      <c r="M128" s="21"/>
      <c r="N128" s="18" t="s">
        <v>53</v>
      </c>
      <c r="O128" s="22"/>
      <c r="P128" s="20"/>
      <c r="Q128" s="122" t="s">
        <v>76</v>
      </c>
      <c r="R128" s="123"/>
      <c r="S128" s="122" t="s">
        <v>76</v>
      </c>
      <c r="T128" s="124" t="str">
        <f>IF(U128&lt;0,"△","")</f>
        <v/>
      </c>
      <c r="U128" s="174">
        <f>Q128-S128</f>
        <v>0</v>
      </c>
    </row>
    <row r="129" spans="1:21" ht="14.25" customHeight="1" x14ac:dyDescent="0.15">
      <c r="A129" s="23"/>
      <c r="B129" s="24"/>
      <c r="C129" s="25"/>
      <c r="D129" s="26"/>
      <c r="E129" s="27"/>
      <c r="F129" s="28"/>
      <c r="G129" s="29"/>
      <c r="H129" s="126"/>
      <c r="I129" s="127"/>
      <c r="J129" s="126"/>
      <c r="K129" s="127"/>
      <c r="L129" s="129"/>
      <c r="M129" s="26"/>
      <c r="N129" s="27"/>
      <c r="O129" s="27"/>
      <c r="P129" s="29"/>
      <c r="Q129" s="126"/>
      <c r="R129" s="127"/>
      <c r="S129" s="126"/>
      <c r="T129" s="127"/>
      <c r="U129" s="141"/>
    </row>
    <row r="130" spans="1:21" ht="30" customHeight="1" x14ac:dyDescent="0.15">
      <c r="A130" s="14"/>
      <c r="B130" s="15"/>
      <c r="C130" s="16"/>
      <c r="D130" s="17"/>
      <c r="E130" s="18" t="s">
        <v>13</v>
      </c>
      <c r="F130" s="19"/>
      <c r="G130" s="20"/>
      <c r="H130" s="122">
        <v>21970</v>
      </c>
      <c r="I130" s="123"/>
      <c r="J130" s="122">
        <v>22105</v>
      </c>
      <c r="K130" s="124" t="str">
        <f>IF(L130&lt;0,"△","")</f>
        <v>△</v>
      </c>
      <c r="L130" s="175">
        <f>H130-J130</f>
        <v>-135</v>
      </c>
      <c r="M130" s="21"/>
      <c r="N130" s="18"/>
      <c r="O130" s="22"/>
      <c r="P130" s="20"/>
      <c r="Q130" s="122"/>
      <c r="R130" s="123"/>
      <c r="S130" s="122"/>
      <c r="T130" s="124" t="str">
        <f>IF(U130&lt;0,"△","")</f>
        <v/>
      </c>
      <c r="U130" s="140"/>
    </row>
    <row r="131" spans="1:21" ht="14.25" customHeight="1" x14ac:dyDescent="0.15">
      <c r="A131" s="23"/>
      <c r="B131" s="24"/>
      <c r="C131" s="25"/>
      <c r="D131" s="26"/>
      <c r="E131" s="27"/>
      <c r="F131" s="28"/>
      <c r="G131" s="29"/>
      <c r="H131" s="126"/>
      <c r="I131" s="127"/>
      <c r="J131" s="126"/>
      <c r="K131" s="127"/>
      <c r="L131" s="129"/>
      <c r="M131" s="26"/>
      <c r="N131" s="27"/>
      <c r="O131" s="27"/>
      <c r="P131" s="29"/>
      <c r="Q131" s="126"/>
      <c r="R131" s="127"/>
      <c r="S131" s="126"/>
      <c r="T131" s="127"/>
      <c r="U131" s="141"/>
    </row>
    <row r="132" spans="1:21" ht="30" customHeight="1" x14ac:dyDescent="0.15">
      <c r="A132" s="14"/>
      <c r="B132" s="15"/>
      <c r="C132" s="16"/>
      <c r="D132" s="17"/>
      <c r="E132" s="18" t="s">
        <v>14</v>
      </c>
      <c r="F132" s="19"/>
      <c r="G132" s="20"/>
      <c r="H132" s="122">
        <v>10533</v>
      </c>
      <c r="I132" s="123"/>
      <c r="J132" s="122">
        <v>10357</v>
      </c>
      <c r="K132" s="124" t="str">
        <f>IF(L132&lt;0,"△","")</f>
        <v/>
      </c>
      <c r="L132" s="175">
        <f>H132-J132</f>
        <v>176</v>
      </c>
      <c r="M132" s="21"/>
      <c r="N132" s="18"/>
      <c r="O132" s="22"/>
      <c r="P132" s="20"/>
      <c r="Q132" s="122"/>
      <c r="R132" s="123"/>
      <c r="S132" s="122"/>
      <c r="T132" s="124" t="str">
        <f>IF(U132&lt;0,"△","")</f>
        <v/>
      </c>
      <c r="U132" s="140"/>
    </row>
    <row r="133" spans="1:21" ht="14.25" customHeight="1" x14ac:dyDescent="0.15">
      <c r="A133" s="23"/>
      <c r="B133" s="24"/>
      <c r="C133" s="25"/>
      <c r="D133" s="26"/>
      <c r="E133" s="27"/>
      <c r="F133" s="28"/>
      <c r="G133" s="29"/>
      <c r="H133" s="126"/>
      <c r="I133" s="127"/>
      <c r="J133" s="126"/>
      <c r="K133" s="127"/>
      <c r="L133" s="129"/>
      <c r="M133" s="26"/>
      <c r="N133" s="27"/>
      <c r="O133" s="27"/>
      <c r="P133" s="29"/>
      <c r="Q133" s="126"/>
      <c r="R133" s="127"/>
      <c r="S133" s="126"/>
      <c r="T133" s="127"/>
      <c r="U133" s="141"/>
    </row>
    <row r="134" spans="1:21" ht="30" customHeight="1" x14ac:dyDescent="0.15">
      <c r="A134" s="30"/>
      <c r="B134" s="31"/>
      <c r="C134" s="82"/>
      <c r="D134" s="33"/>
      <c r="E134" s="34" t="s">
        <v>16</v>
      </c>
      <c r="F134" s="35"/>
      <c r="G134" s="36"/>
      <c r="H134" s="37">
        <f>H126+H128+H130+H132</f>
        <v>37775</v>
      </c>
      <c r="I134" s="38"/>
      <c r="J134" s="37">
        <f>J126+J128+J130+J132</f>
        <v>37755</v>
      </c>
      <c r="K134" s="39" t="str">
        <f>IF(L134&lt;0,"△","")</f>
        <v/>
      </c>
      <c r="L134" s="176">
        <f>H134-J134</f>
        <v>20</v>
      </c>
      <c r="M134" s="64"/>
      <c r="N134" s="34" t="s">
        <v>16</v>
      </c>
      <c r="O134" s="65"/>
      <c r="P134" s="36"/>
      <c r="Q134" s="37">
        <f>Q126+Q128+Q130+Q132</f>
        <v>37775</v>
      </c>
      <c r="R134" s="38"/>
      <c r="S134" s="37">
        <f>S126+S128+S130+S132</f>
        <v>37755</v>
      </c>
      <c r="T134" s="39" t="str">
        <f>IF(U134&lt;0,"△","")</f>
        <v/>
      </c>
      <c r="U134" s="177">
        <f>Q134-S134</f>
        <v>20</v>
      </c>
    </row>
    <row r="135" spans="1:21" ht="14.25" customHeight="1" x14ac:dyDescent="0.15">
      <c r="A135" s="45"/>
      <c r="B135" s="46"/>
      <c r="C135" s="83"/>
      <c r="D135" s="26"/>
      <c r="E135" s="27"/>
      <c r="F135" s="28"/>
      <c r="G135" s="29"/>
      <c r="H135" s="126"/>
      <c r="I135" s="127"/>
      <c r="J135" s="126"/>
      <c r="K135" s="127"/>
      <c r="L135" s="129"/>
      <c r="M135" s="26"/>
      <c r="N135" s="27"/>
      <c r="O135" s="27"/>
      <c r="P135" s="29"/>
      <c r="Q135" s="126"/>
      <c r="R135" s="127"/>
      <c r="S135" s="126"/>
      <c r="T135" s="127"/>
      <c r="U135" s="141"/>
    </row>
    <row r="136" spans="1:21" ht="30" customHeight="1" x14ac:dyDescent="0.15">
      <c r="A136" s="14"/>
      <c r="B136" s="15" t="s">
        <v>40</v>
      </c>
      <c r="C136" s="16"/>
      <c r="D136" s="17"/>
      <c r="E136" s="18" t="s">
        <v>84</v>
      </c>
      <c r="F136" s="19"/>
      <c r="G136" s="20"/>
      <c r="H136" s="122">
        <v>2212600</v>
      </c>
      <c r="I136" s="123"/>
      <c r="J136" s="122">
        <v>3832788</v>
      </c>
      <c r="K136" s="124" t="str">
        <f>IF(L136&lt;0,"△","")</f>
        <v>△</v>
      </c>
      <c r="L136" s="175">
        <f>H136-J136</f>
        <v>-1620188</v>
      </c>
      <c r="M136" s="21"/>
      <c r="N136" s="18" t="s">
        <v>91</v>
      </c>
      <c r="O136" s="22"/>
      <c r="P136" s="20"/>
      <c r="Q136" s="122">
        <v>692951</v>
      </c>
      <c r="R136" s="123"/>
      <c r="S136" s="122">
        <v>863385</v>
      </c>
      <c r="T136" s="124" t="str">
        <f>IF(U136&lt;0,"△","")</f>
        <v>△</v>
      </c>
      <c r="U136" s="174">
        <f>Q136-S136</f>
        <v>-170434</v>
      </c>
    </row>
    <row r="137" spans="1:21" ht="14.25" customHeight="1" x14ac:dyDescent="0.15">
      <c r="A137" s="23"/>
      <c r="B137" s="24"/>
      <c r="C137" s="25"/>
      <c r="D137" s="26"/>
      <c r="E137" s="27"/>
      <c r="F137" s="28"/>
      <c r="G137" s="29"/>
      <c r="H137" s="126"/>
      <c r="I137" s="127"/>
      <c r="J137" s="126"/>
      <c r="K137" s="127"/>
      <c r="L137" s="129"/>
      <c r="M137" s="26"/>
      <c r="N137" s="27"/>
      <c r="O137" s="27"/>
      <c r="P137" s="29"/>
      <c r="Q137" s="126"/>
      <c r="R137" s="127"/>
      <c r="S137" s="126"/>
      <c r="T137" s="127"/>
      <c r="U137" s="141"/>
    </row>
    <row r="138" spans="1:21" ht="30" customHeight="1" x14ac:dyDescent="0.15">
      <c r="A138" s="14"/>
      <c r="B138" s="15"/>
      <c r="C138" s="16"/>
      <c r="D138" s="17"/>
      <c r="E138" s="18" t="s">
        <v>21</v>
      </c>
      <c r="F138" s="19"/>
      <c r="G138" s="20"/>
      <c r="H138" s="122">
        <v>402918</v>
      </c>
      <c r="I138" s="123"/>
      <c r="J138" s="122">
        <v>38668</v>
      </c>
      <c r="K138" s="124" t="str">
        <f>IF(L138&lt;0,"△","")</f>
        <v/>
      </c>
      <c r="L138" s="175">
        <f>H138-J138</f>
        <v>364250</v>
      </c>
      <c r="M138" s="21"/>
      <c r="N138" s="18" t="s">
        <v>92</v>
      </c>
      <c r="O138" s="22"/>
      <c r="P138" s="20"/>
      <c r="Q138" s="122">
        <v>7111434</v>
      </c>
      <c r="R138" s="123"/>
      <c r="S138" s="122">
        <v>9504481</v>
      </c>
      <c r="T138" s="124" t="str">
        <f>IF(U138&lt;0,"△","")</f>
        <v>△</v>
      </c>
      <c r="U138" s="174">
        <f>Q138-S138</f>
        <v>-2393047</v>
      </c>
    </row>
    <row r="139" spans="1:21" ht="14.25" customHeight="1" x14ac:dyDescent="0.15">
      <c r="A139" s="23"/>
      <c r="B139" s="24"/>
      <c r="C139" s="25"/>
      <c r="D139" s="26"/>
      <c r="E139" s="27"/>
      <c r="F139" s="28"/>
      <c r="G139" s="29"/>
      <c r="H139" s="126"/>
      <c r="I139" s="127"/>
      <c r="J139" s="126"/>
      <c r="K139" s="127"/>
      <c r="L139" s="129"/>
      <c r="M139" s="26"/>
      <c r="N139" s="27"/>
      <c r="O139" s="27"/>
      <c r="P139" s="29"/>
      <c r="Q139" s="126"/>
      <c r="R139" s="127"/>
      <c r="S139" s="126"/>
      <c r="T139" s="127"/>
      <c r="U139" s="141"/>
    </row>
    <row r="140" spans="1:21" ht="30" customHeight="1" x14ac:dyDescent="0.15">
      <c r="A140" s="14"/>
      <c r="B140" s="15"/>
      <c r="C140" s="16"/>
      <c r="D140" s="17"/>
      <c r="E140" s="18" t="s">
        <v>13</v>
      </c>
      <c r="F140" s="19"/>
      <c r="G140" s="20"/>
      <c r="H140" s="122">
        <v>3642669</v>
      </c>
      <c r="I140" s="123"/>
      <c r="J140" s="122">
        <v>4797161</v>
      </c>
      <c r="K140" s="124" t="str">
        <f>IF(L140&lt;0,"△","")</f>
        <v>△</v>
      </c>
      <c r="L140" s="175">
        <f>H140-J140</f>
        <v>-1154492</v>
      </c>
      <c r="M140" s="21"/>
      <c r="N140" s="18" t="s">
        <v>32</v>
      </c>
      <c r="O140" s="22"/>
      <c r="P140" s="20"/>
      <c r="Q140" s="122">
        <v>1650729</v>
      </c>
      <c r="R140" s="123"/>
      <c r="S140" s="122">
        <v>1615114</v>
      </c>
      <c r="T140" s="124" t="str">
        <f>IF(U140&lt;0,"△","")</f>
        <v/>
      </c>
      <c r="U140" s="174">
        <f>Q140-S140</f>
        <v>35615</v>
      </c>
    </row>
    <row r="141" spans="1:21" ht="14.25" customHeight="1" x14ac:dyDescent="0.15">
      <c r="A141" s="23"/>
      <c r="B141" s="24"/>
      <c r="C141" s="25"/>
      <c r="D141" s="26"/>
      <c r="E141" s="27"/>
      <c r="F141" s="28"/>
      <c r="G141" s="29"/>
      <c r="H141" s="126"/>
      <c r="I141" s="127"/>
      <c r="J141" s="126"/>
      <c r="K141" s="127"/>
      <c r="L141" s="129"/>
      <c r="M141" s="26"/>
      <c r="N141" s="27"/>
      <c r="O141" s="27"/>
      <c r="P141" s="29"/>
      <c r="Q141" s="126"/>
      <c r="R141" s="127"/>
      <c r="S141" s="126"/>
      <c r="T141" s="127"/>
      <c r="U141" s="141"/>
    </row>
    <row r="142" spans="1:21" ht="30" customHeight="1" x14ac:dyDescent="0.15">
      <c r="A142" s="14"/>
      <c r="B142" s="15"/>
      <c r="C142" s="16"/>
      <c r="D142" s="17"/>
      <c r="E142" s="18" t="s">
        <v>14</v>
      </c>
      <c r="F142" s="19"/>
      <c r="G142" s="20"/>
      <c r="H142" s="122">
        <v>1</v>
      </c>
      <c r="I142" s="123"/>
      <c r="J142" s="122">
        <v>1</v>
      </c>
      <c r="K142" s="124" t="str">
        <f>IF(L142&lt;0,"△","")</f>
        <v/>
      </c>
      <c r="L142" s="175">
        <f>H142-J142</f>
        <v>0</v>
      </c>
      <c r="M142" s="21"/>
      <c r="N142" s="18" t="s">
        <v>53</v>
      </c>
      <c r="O142" s="22"/>
      <c r="P142" s="20"/>
      <c r="Q142" s="122" t="s">
        <v>76</v>
      </c>
      <c r="R142" s="123"/>
      <c r="S142" s="122" t="s">
        <v>76</v>
      </c>
      <c r="T142" s="124" t="str">
        <f>IF(U142&lt;0,"△","")</f>
        <v/>
      </c>
      <c r="U142" s="174">
        <f>Q142-S142</f>
        <v>0</v>
      </c>
    </row>
    <row r="143" spans="1:21" ht="14.25" customHeight="1" x14ac:dyDescent="0.15">
      <c r="A143" s="23"/>
      <c r="B143" s="24"/>
      <c r="C143" s="25"/>
      <c r="D143" s="26"/>
      <c r="E143" s="24"/>
      <c r="F143" s="79"/>
      <c r="G143" s="80"/>
      <c r="H143" s="144"/>
      <c r="I143" s="145"/>
      <c r="J143" s="144"/>
      <c r="K143" s="145"/>
      <c r="L143" s="147"/>
      <c r="M143" s="78"/>
      <c r="N143" s="24"/>
      <c r="O143" s="24"/>
      <c r="P143" s="80"/>
      <c r="Q143" s="144"/>
      <c r="R143" s="145"/>
      <c r="S143" s="144"/>
      <c r="T143" s="145"/>
      <c r="U143" s="146"/>
    </row>
    <row r="144" spans="1:21" ht="30" customHeight="1" x14ac:dyDescent="0.15">
      <c r="A144" s="14"/>
      <c r="B144" s="15"/>
      <c r="C144" s="16"/>
      <c r="D144" s="17"/>
      <c r="E144" s="18" t="s">
        <v>15</v>
      </c>
      <c r="F144" s="19"/>
      <c r="G144" s="20"/>
      <c r="H144" s="122">
        <v>45926</v>
      </c>
      <c r="I144" s="123"/>
      <c r="J144" s="122">
        <v>36362</v>
      </c>
      <c r="K144" s="124" t="str">
        <f>IF(L144&lt;0,"△","")</f>
        <v/>
      </c>
      <c r="L144" s="175">
        <f>H144-J144</f>
        <v>9564</v>
      </c>
      <c r="M144" s="21"/>
      <c r="N144" s="18"/>
      <c r="O144" s="22"/>
      <c r="P144" s="20"/>
      <c r="Q144" s="122"/>
      <c r="R144" s="123"/>
      <c r="S144" s="122"/>
      <c r="T144" s="124" t="str">
        <f>IF(U144&lt;0,"△","")</f>
        <v/>
      </c>
      <c r="U144" s="140"/>
    </row>
    <row r="145" spans="1:21" ht="14.25" customHeight="1" x14ac:dyDescent="0.15">
      <c r="A145" s="23"/>
      <c r="B145" s="24"/>
      <c r="C145" s="25"/>
      <c r="D145" s="26"/>
      <c r="E145" s="27"/>
      <c r="F145" s="28"/>
      <c r="G145" s="29"/>
      <c r="H145" s="137"/>
      <c r="I145" s="138"/>
      <c r="J145" s="137"/>
      <c r="K145" s="138"/>
      <c r="L145" s="148"/>
      <c r="M145" s="26"/>
      <c r="N145" s="27"/>
      <c r="O145" s="27"/>
      <c r="P145" s="29"/>
      <c r="Q145" s="137"/>
      <c r="R145" s="138"/>
      <c r="S145" s="137"/>
      <c r="T145" s="138"/>
      <c r="U145" s="139"/>
    </row>
    <row r="146" spans="1:21" ht="30" customHeight="1" x14ac:dyDescent="0.15">
      <c r="A146" s="14"/>
      <c r="B146" s="15"/>
      <c r="C146" s="16"/>
      <c r="D146" s="17"/>
      <c r="E146" s="18" t="s">
        <v>78</v>
      </c>
      <c r="F146" s="19"/>
      <c r="G146" s="20"/>
      <c r="H146" s="122">
        <v>3152000</v>
      </c>
      <c r="I146" s="123"/>
      <c r="J146" s="122">
        <v>3279000</v>
      </c>
      <c r="K146" s="124" t="str">
        <f>IF(L146&lt;0,"△","")</f>
        <v>△</v>
      </c>
      <c r="L146" s="175">
        <f>H146-J146</f>
        <v>-127000</v>
      </c>
      <c r="M146" s="21"/>
      <c r="N146" s="18"/>
      <c r="O146" s="22"/>
      <c r="P146" s="20"/>
      <c r="Q146" s="122"/>
      <c r="R146" s="123"/>
      <c r="S146" s="122"/>
      <c r="T146" s="124" t="str">
        <f>IF(U146&lt;0,"△","")</f>
        <v/>
      </c>
      <c r="U146" s="140"/>
    </row>
    <row r="147" spans="1:21" ht="14.25" customHeight="1" x14ac:dyDescent="0.15">
      <c r="A147" s="23"/>
      <c r="B147" s="24"/>
      <c r="C147" s="25"/>
      <c r="D147" s="26"/>
      <c r="E147" s="27"/>
      <c r="F147" s="28"/>
      <c r="G147" s="29"/>
      <c r="H147" s="126"/>
      <c r="I147" s="127"/>
      <c r="J147" s="126"/>
      <c r="K147" s="127"/>
      <c r="L147" s="129"/>
      <c r="M147" s="26"/>
      <c r="N147" s="27"/>
      <c r="O147" s="27"/>
      <c r="P147" s="29"/>
      <c r="Q147" s="126"/>
      <c r="R147" s="127"/>
      <c r="S147" s="126"/>
      <c r="T147" s="127"/>
      <c r="U147" s="141"/>
    </row>
    <row r="148" spans="1:21" ht="30" customHeight="1" x14ac:dyDescent="0.15">
      <c r="A148" s="93"/>
      <c r="B148" s="34"/>
      <c r="C148" s="149"/>
      <c r="D148" s="159"/>
      <c r="E148" s="15" t="s">
        <v>16</v>
      </c>
      <c r="F148" s="160"/>
      <c r="G148" s="161"/>
      <c r="H148" s="162">
        <f>H136+H138+H140+H142+H144+H146</f>
        <v>9456114</v>
      </c>
      <c r="I148" s="163"/>
      <c r="J148" s="162">
        <f>J136+J138+J140+J142+J144+J146</f>
        <v>11983980</v>
      </c>
      <c r="K148" s="164" t="str">
        <f>IF(L148&lt;0,"△","")</f>
        <v>△</v>
      </c>
      <c r="L148" s="182">
        <f>H148-J148</f>
        <v>-2527866</v>
      </c>
      <c r="M148" s="165"/>
      <c r="N148" s="15" t="s">
        <v>16</v>
      </c>
      <c r="O148" s="113"/>
      <c r="P148" s="161"/>
      <c r="Q148" s="162">
        <f>Q136+Q138+Q140+Q142+Q144+Q146</f>
        <v>9456114</v>
      </c>
      <c r="R148" s="163"/>
      <c r="S148" s="162">
        <f>S136+S138+S140+S142+S144+S146</f>
        <v>11983980</v>
      </c>
      <c r="T148" s="164" t="str">
        <f>IF(U148&lt;0,"△","")</f>
        <v>△</v>
      </c>
      <c r="U148" s="183">
        <f>Q148-S148</f>
        <v>-2527866</v>
      </c>
    </row>
    <row r="149" spans="1:21" ht="14.25" customHeight="1" x14ac:dyDescent="0.15">
      <c r="A149" s="166"/>
      <c r="B149" s="27"/>
      <c r="C149" s="167"/>
      <c r="D149" s="26"/>
      <c r="E149" s="27"/>
      <c r="F149" s="28"/>
      <c r="G149" s="29"/>
      <c r="H149" s="137"/>
      <c r="I149" s="10"/>
      <c r="J149" s="11"/>
      <c r="K149" s="10"/>
      <c r="L149" s="157"/>
      <c r="M149" s="26"/>
      <c r="N149" s="27"/>
      <c r="O149" s="27"/>
      <c r="P149" s="29"/>
      <c r="Q149" s="11"/>
      <c r="R149" s="10"/>
      <c r="S149" s="11"/>
      <c r="T149" s="10"/>
      <c r="U149" s="12"/>
    </row>
    <row r="150" spans="1:21" ht="30" customHeight="1" thickBot="1" x14ac:dyDescent="0.2">
      <c r="A150" s="48"/>
      <c r="B150" s="49" t="s">
        <v>41</v>
      </c>
      <c r="C150" s="50"/>
      <c r="D150" s="51"/>
      <c r="E150" s="52" t="s">
        <v>95</v>
      </c>
      <c r="F150" s="53"/>
      <c r="G150" s="54"/>
      <c r="H150" s="130">
        <v>14280</v>
      </c>
      <c r="I150" s="131"/>
      <c r="J150" s="130">
        <v>0</v>
      </c>
      <c r="K150" s="132" t="str">
        <f>IF(L150&lt;0,"△","")</f>
        <v/>
      </c>
      <c r="L150" s="178">
        <f>H150-J150</f>
        <v>14280</v>
      </c>
      <c r="M150" s="55"/>
      <c r="N150" s="52" t="s">
        <v>58</v>
      </c>
      <c r="O150" s="56"/>
      <c r="P150" s="54"/>
      <c r="Q150" s="130">
        <v>153705</v>
      </c>
      <c r="R150" s="131"/>
      <c r="S150" s="130">
        <v>570466</v>
      </c>
      <c r="T150" s="132" t="str">
        <f>IF(U150&lt;0,"△","")</f>
        <v>△</v>
      </c>
      <c r="U150" s="179">
        <f>Q150-S150</f>
        <v>-416761</v>
      </c>
    </row>
    <row r="151" spans="1:21" ht="20.25" customHeight="1" x14ac:dyDescent="0.15">
      <c r="A151" s="197" t="s">
        <v>0</v>
      </c>
      <c r="B151" s="198"/>
      <c r="C151" s="198"/>
      <c r="D151" s="201" t="s">
        <v>1</v>
      </c>
      <c r="E151" s="202"/>
      <c r="F151" s="202"/>
      <c r="G151" s="202"/>
      <c r="H151" s="202"/>
      <c r="I151" s="202"/>
      <c r="J151" s="202"/>
      <c r="K151" s="202"/>
      <c r="L151" s="203"/>
      <c r="M151" s="168"/>
      <c r="N151" s="202" t="s">
        <v>2</v>
      </c>
      <c r="O151" s="202"/>
      <c r="P151" s="202"/>
      <c r="Q151" s="202"/>
      <c r="R151" s="202"/>
      <c r="S151" s="202"/>
      <c r="T151" s="202"/>
      <c r="U151" s="204"/>
    </row>
    <row r="152" spans="1:21" ht="20.25" customHeight="1" x14ac:dyDescent="0.15">
      <c r="A152" s="199"/>
      <c r="B152" s="200"/>
      <c r="C152" s="200"/>
      <c r="D152" s="195" t="s">
        <v>3</v>
      </c>
      <c r="E152" s="196"/>
      <c r="F152" s="194"/>
      <c r="G152" s="190" t="s">
        <v>4</v>
      </c>
      <c r="H152" s="191"/>
      <c r="I152" s="190" t="s">
        <v>5</v>
      </c>
      <c r="J152" s="191"/>
      <c r="K152" s="190" t="s">
        <v>6</v>
      </c>
      <c r="L152" s="192"/>
      <c r="M152" s="195" t="s">
        <v>3</v>
      </c>
      <c r="N152" s="196"/>
      <c r="O152" s="194"/>
      <c r="P152" s="193" t="s">
        <v>4</v>
      </c>
      <c r="Q152" s="194"/>
      <c r="R152" s="193" t="s">
        <v>5</v>
      </c>
      <c r="S152" s="194"/>
      <c r="T152" s="193" t="s">
        <v>6</v>
      </c>
      <c r="U152" s="205"/>
    </row>
    <row r="153" spans="1:21" ht="14.25" customHeight="1" x14ac:dyDescent="0.15">
      <c r="A153" s="23"/>
      <c r="B153" s="24"/>
      <c r="C153" s="25"/>
      <c r="D153" s="78"/>
      <c r="E153" s="24"/>
      <c r="F153" s="79"/>
      <c r="G153" s="80"/>
      <c r="H153" s="144" t="s">
        <v>7</v>
      </c>
      <c r="I153" s="145"/>
      <c r="J153" s="144" t="s">
        <v>7</v>
      </c>
      <c r="K153" s="145"/>
      <c r="L153" s="147" t="s">
        <v>7</v>
      </c>
      <c r="M153" s="78"/>
      <c r="N153" s="24"/>
      <c r="O153" s="24"/>
      <c r="P153" s="80"/>
      <c r="Q153" s="144" t="s">
        <v>7</v>
      </c>
      <c r="R153" s="145"/>
      <c r="S153" s="144" t="s">
        <v>7</v>
      </c>
      <c r="T153" s="145"/>
      <c r="U153" s="146" t="s">
        <v>7</v>
      </c>
    </row>
    <row r="154" spans="1:21" ht="30" customHeight="1" x14ac:dyDescent="0.15">
      <c r="A154" s="14"/>
      <c r="B154" s="15"/>
      <c r="C154" s="16"/>
      <c r="D154" s="106"/>
      <c r="E154" s="18" t="s">
        <v>13</v>
      </c>
      <c r="F154" s="19"/>
      <c r="G154" s="20"/>
      <c r="H154" s="122">
        <v>362511</v>
      </c>
      <c r="I154" s="123"/>
      <c r="J154" s="122">
        <v>346246</v>
      </c>
      <c r="K154" s="124" t="str">
        <f>IF(L154&lt;0,"△","")</f>
        <v/>
      </c>
      <c r="L154" s="175">
        <f>H154-J154</f>
        <v>16265</v>
      </c>
      <c r="M154" s="21"/>
      <c r="N154" s="18" t="s">
        <v>56</v>
      </c>
      <c r="O154" s="22"/>
      <c r="P154" s="20"/>
      <c r="Q154" s="122">
        <v>328791</v>
      </c>
      <c r="R154" s="123"/>
      <c r="S154" s="122">
        <v>346246</v>
      </c>
      <c r="T154" s="124" t="str">
        <f>IF(U154&lt;0,"△","")</f>
        <v>△</v>
      </c>
      <c r="U154" s="174">
        <f>Q154-S154</f>
        <v>-17455</v>
      </c>
    </row>
    <row r="155" spans="1:21" ht="14.25" customHeight="1" x14ac:dyDescent="0.15">
      <c r="A155" s="23"/>
      <c r="B155" s="24"/>
      <c r="C155" s="25"/>
      <c r="D155" s="26"/>
      <c r="E155" s="24"/>
      <c r="F155" s="79"/>
      <c r="G155" s="80"/>
      <c r="H155" s="88"/>
      <c r="I155" s="87"/>
      <c r="J155" s="88"/>
      <c r="K155" s="87"/>
      <c r="L155" s="89"/>
      <c r="M155" s="78"/>
      <c r="N155" s="59"/>
      <c r="O155" s="59"/>
      <c r="P155" s="63"/>
      <c r="Q155" s="144"/>
      <c r="R155" s="145"/>
      <c r="S155" s="144"/>
      <c r="T155" s="145"/>
      <c r="U155" s="146"/>
    </row>
    <row r="156" spans="1:21" ht="30" customHeight="1" x14ac:dyDescent="0.15">
      <c r="A156" s="14"/>
      <c r="B156" s="15"/>
      <c r="C156" s="16"/>
      <c r="D156" s="106"/>
      <c r="E156" s="18" t="s">
        <v>14</v>
      </c>
      <c r="F156" s="19"/>
      <c r="G156" s="20"/>
      <c r="H156" s="122">
        <v>29633</v>
      </c>
      <c r="I156" s="123"/>
      <c r="J156" s="122">
        <v>142010</v>
      </c>
      <c r="K156" s="124" t="str">
        <f>IF(L156&lt;0,"△","")</f>
        <v>△</v>
      </c>
      <c r="L156" s="175">
        <f>H156-J156</f>
        <v>-112377</v>
      </c>
      <c r="M156" s="21"/>
      <c r="N156" s="18" t="s">
        <v>53</v>
      </c>
      <c r="O156" s="19"/>
      <c r="P156" s="20"/>
      <c r="Q156" s="122">
        <v>5000</v>
      </c>
      <c r="R156" s="123"/>
      <c r="S156" s="122" t="s">
        <v>76</v>
      </c>
      <c r="T156" s="124" t="str">
        <f>IF(U156&lt;0,"△","")</f>
        <v/>
      </c>
      <c r="U156" s="174">
        <f>Q156-S156</f>
        <v>4000</v>
      </c>
    </row>
    <row r="157" spans="1:21" s="13" customFormat="1" ht="14.25" customHeight="1" x14ac:dyDescent="0.15">
      <c r="A157" s="58"/>
      <c r="B157" s="59"/>
      <c r="C157" s="60"/>
      <c r="D157" s="6"/>
      <c r="E157" s="7"/>
      <c r="F157" s="62"/>
      <c r="G157" s="63"/>
      <c r="H157" s="144"/>
      <c r="I157" s="145"/>
      <c r="J157" s="144"/>
      <c r="K157" s="145"/>
      <c r="L157" s="147"/>
      <c r="M157" s="61"/>
      <c r="N157" s="59"/>
      <c r="O157" s="59"/>
      <c r="P157" s="63"/>
      <c r="Q157" s="144"/>
      <c r="R157" s="145"/>
      <c r="S157" s="144"/>
      <c r="T157" s="145"/>
      <c r="U157" s="146"/>
    </row>
    <row r="158" spans="1:21" ht="30" customHeight="1" x14ac:dyDescent="0.15">
      <c r="A158" s="14"/>
      <c r="B158" s="15"/>
      <c r="C158" s="16"/>
      <c r="D158" s="17"/>
      <c r="E158" s="18" t="s">
        <v>15</v>
      </c>
      <c r="F158" s="19"/>
      <c r="G158" s="20"/>
      <c r="H158" s="122">
        <v>81072</v>
      </c>
      <c r="I158" s="123"/>
      <c r="J158" s="122">
        <v>7560</v>
      </c>
      <c r="K158" s="124" t="str">
        <f>IF(L158&lt;0,"△","")</f>
        <v/>
      </c>
      <c r="L158" s="175">
        <f>H158-J158</f>
        <v>73512</v>
      </c>
      <c r="M158" s="21"/>
      <c r="N158" s="18"/>
      <c r="O158" s="22"/>
      <c r="P158" s="20"/>
      <c r="Q158" s="122"/>
      <c r="R158" s="123"/>
      <c r="S158" s="122"/>
      <c r="T158" s="124" t="str">
        <f>IF(U158&lt;0,"△","")</f>
        <v/>
      </c>
      <c r="U158" s="140"/>
    </row>
    <row r="159" spans="1:21" s="13" customFormat="1" ht="14.25" customHeight="1" x14ac:dyDescent="0.15">
      <c r="A159" s="58"/>
      <c r="B159" s="59"/>
      <c r="C159" s="60"/>
      <c r="D159" s="6"/>
      <c r="E159" s="7"/>
      <c r="F159" s="62"/>
      <c r="G159" s="63"/>
      <c r="H159" s="144"/>
      <c r="I159" s="145"/>
      <c r="J159" s="144"/>
      <c r="K159" s="145"/>
      <c r="L159" s="147"/>
      <c r="M159" s="61"/>
      <c r="N159" s="59"/>
      <c r="O159" s="59"/>
      <c r="P159" s="63"/>
      <c r="Q159" s="144"/>
      <c r="R159" s="145"/>
      <c r="S159" s="144"/>
      <c r="T159" s="145"/>
      <c r="U159" s="146"/>
    </row>
    <row r="160" spans="1:21" ht="30" customHeight="1" x14ac:dyDescent="0.15">
      <c r="A160" s="14"/>
      <c r="B160" s="15"/>
      <c r="C160" s="16"/>
      <c r="D160" s="17"/>
      <c r="E160" s="18" t="s">
        <v>97</v>
      </c>
      <c r="F160" s="19"/>
      <c r="G160" s="20"/>
      <c r="H160" s="122">
        <v>0</v>
      </c>
      <c r="I160" s="123"/>
      <c r="J160" s="122">
        <v>401896</v>
      </c>
      <c r="K160" s="124" t="str">
        <f>IF(L160&lt;0,"△","")</f>
        <v>△</v>
      </c>
      <c r="L160" s="175">
        <f>H160-J160</f>
        <v>-401896</v>
      </c>
      <c r="M160" s="21"/>
      <c r="N160" s="18"/>
      <c r="O160" s="22"/>
      <c r="P160" s="20"/>
      <c r="Q160" s="122"/>
      <c r="R160" s="123"/>
      <c r="S160" s="122"/>
      <c r="T160" s="124" t="str">
        <f>IF(U160&lt;0,"△","")</f>
        <v/>
      </c>
      <c r="U160" s="140"/>
    </row>
    <row r="161" spans="1:21" s="13" customFormat="1" ht="14.25" customHeight="1" x14ac:dyDescent="0.15">
      <c r="A161" s="58"/>
      <c r="B161" s="59"/>
      <c r="C161" s="60"/>
      <c r="D161" s="61"/>
      <c r="E161" s="59"/>
      <c r="F161" s="62"/>
      <c r="G161" s="63"/>
      <c r="H161" s="144"/>
      <c r="I161" s="145"/>
      <c r="J161" s="144"/>
      <c r="K161" s="145"/>
      <c r="L161" s="147"/>
      <c r="M161" s="61"/>
      <c r="N161" s="59"/>
      <c r="O161" s="59"/>
      <c r="P161" s="63"/>
      <c r="Q161" s="144"/>
      <c r="R161" s="145"/>
      <c r="S161" s="144"/>
      <c r="T161" s="145"/>
      <c r="U161" s="146"/>
    </row>
    <row r="162" spans="1:21" ht="30" customHeight="1" x14ac:dyDescent="0.15">
      <c r="A162" s="14"/>
      <c r="B162" s="15"/>
      <c r="C162" s="16"/>
      <c r="D162" s="17"/>
      <c r="E162" s="18" t="s">
        <v>98</v>
      </c>
      <c r="F162" s="19"/>
      <c r="G162" s="20"/>
      <c r="H162" s="122">
        <v>0</v>
      </c>
      <c r="I162" s="123"/>
      <c r="J162" s="122">
        <v>20000</v>
      </c>
      <c r="K162" s="124" t="str">
        <f>IF(L162&lt;0,"△","")</f>
        <v>△</v>
      </c>
      <c r="L162" s="175">
        <f>H162-J162</f>
        <v>-20000</v>
      </c>
      <c r="M162" s="21"/>
      <c r="N162" s="18"/>
      <c r="O162" s="22"/>
      <c r="P162" s="20"/>
      <c r="Q162" s="122"/>
      <c r="R162" s="123"/>
      <c r="S162" s="122"/>
      <c r="T162" s="124"/>
      <c r="U162" s="140"/>
    </row>
    <row r="163" spans="1:21" ht="14.25" customHeight="1" x14ac:dyDescent="0.15">
      <c r="A163" s="23"/>
      <c r="B163" s="24"/>
      <c r="C163" s="25"/>
      <c r="D163" s="26"/>
      <c r="E163" s="27"/>
      <c r="F163" s="28"/>
      <c r="G163" s="29"/>
      <c r="H163" s="126"/>
      <c r="I163" s="127"/>
      <c r="J163" s="126"/>
      <c r="K163" s="127"/>
      <c r="L163" s="129"/>
      <c r="M163" s="26"/>
      <c r="N163" s="27"/>
      <c r="O163" s="27"/>
      <c r="P163" s="29"/>
      <c r="Q163" s="126"/>
      <c r="R163" s="127"/>
      <c r="S163" s="126"/>
      <c r="T163" s="127"/>
      <c r="U163" s="141"/>
    </row>
    <row r="164" spans="1:21" ht="30" customHeight="1" x14ac:dyDescent="0.15">
      <c r="A164" s="30"/>
      <c r="B164" s="31"/>
      <c r="C164" s="32"/>
      <c r="D164" s="33"/>
      <c r="E164" s="34" t="s">
        <v>16</v>
      </c>
      <c r="F164" s="35"/>
      <c r="G164" s="36"/>
      <c r="H164" s="37">
        <f>H150+H154+H156+H158+H162+H160</f>
        <v>487496</v>
      </c>
      <c r="I164" s="38"/>
      <c r="J164" s="37">
        <f>J150+J154+J156+J158+J162+J160</f>
        <v>917712</v>
      </c>
      <c r="K164" s="39" t="str">
        <f>IF(L164&lt;0,"△","")</f>
        <v>△</v>
      </c>
      <c r="L164" s="176">
        <f>H164-J164</f>
        <v>-430216</v>
      </c>
      <c r="M164" s="64"/>
      <c r="N164" s="34" t="s">
        <v>16</v>
      </c>
      <c r="O164" s="65"/>
      <c r="P164" s="36"/>
      <c r="Q164" s="37">
        <f>Q150+Q154+Q156+Q158+Q162+Q160</f>
        <v>487496</v>
      </c>
      <c r="R164" s="38"/>
      <c r="S164" s="37">
        <f>S150+S154+S156+S158+S162+S160</f>
        <v>917712</v>
      </c>
      <c r="T164" s="39" t="str">
        <f>IF(U164&lt;0,"△","")</f>
        <v>△</v>
      </c>
      <c r="U164" s="177">
        <f>Q164-S164</f>
        <v>-430216</v>
      </c>
    </row>
    <row r="165" spans="1:21" ht="14.25" customHeight="1" x14ac:dyDescent="0.15">
      <c r="A165" s="45"/>
      <c r="B165" s="46"/>
      <c r="C165" s="47"/>
      <c r="D165" s="26"/>
      <c r="E165" s="27"/>
      <c r="F165" s="28"/>
      <c r="G165" s="29"/>
      <c r="H165" s="126"/>
      <c r="I165" s="127"/>
      <c r="J165" s="126"/>
      <c r="K165" s="127"/>
      <c r="L165" s="129"/>
      <c r="M165" s="26"/>
      <c r="N165" s="186" t="s">
        <v>68</v>
      </c>
      <c r="O165" s="27"/>
      <c r="P165" s="29"/>
      <c r="Q165" s="126"/>
      <c r="R165" s="127"/>
      <c r="S165" s="126"/>
      <c r="T165" s="127"/>
      <c r="U165" s="141"/>
    </row>
    <row r="166" spans="1:21" ht="30" customHeight="1" x14ac:dyDescent="0.15">
      <c r="A166" s="14"/>
      <c r="B166" s="15" t="s">
        <v>42</v>
      </c>
      <c r="C166" s="16"/>
      <c r="D166" s="17"/>
      <c r="E166" s="18" t="s">
        <v>19</v>
      </c>
      <c r="F166" s="19"/>
      <c r="G166" s="20"/>
      <c r="H166" s="122">
        <v>990685</v>
      </c>
      <c r="I166" s="123"/>
      <c r="J166" s="122">
        <v>880529</v>
      </c>
      <c r="K166" s="124" t="str">
        <f>IF(L166&lt;0,"△","")</f>
        <v/>
      </c>
      <c r="L166" s="175">
        <f>H166-J166</f>
        <v>110156</v>
      </c>
      <c r="M166" s="21"/>
      <c r="N166" s="206"/>
      <c r="O166" s="22"/>
      <c r="P166" s="20"/>
      <c r="Q166" s="122">
        <f>Q168</f>
        <v>78611</v>
      </c>
      <c r="R166" s="123"/>
      <c r="S166" s="122">
        <f>S168</f>
        <v>79000</v>
      </c>
      <c r="T166" s="124" t="str">
        <f>IF(U166&lt;0,"△","")</f>
        <v>△</v>
      </c>
      <c r="U166" s="174">
        <f>Q166-S166</f>
        <v>-389</v>
      </c>
    </row>
    <row r="167" spans="1:21" ht="14.25" customHeight="1" x14ac:dyDescent="0.15">
      <c r="A167" s="23"/>
      <c r="B167" s="24"/>
      <c r="C167" s="25"/>
      <c r="D167" s="26"/>
      <c r="E167" s="27"/>
      <c r="F167" s="28"/>
      <c r="G167" s="29"/>
      <c r="H167" s="126"/>
      <c r="I167" s="127"/>
      <c r="J167" s="126"/>
      <c r="K167" s="127"/>
      <c r="L167" s="129"/>
      <c r="M167" s="26"/>
      <c r="N167" s="27"/>
      <c r="O167" s="27"/>
      <c r="P167" s="29"/>
      <c r="Q167" s="126"/>
      <c r="R167" s="127"/>
      <c r="S167" s="126"/>
      <c r="T167" s="127"/>
      <c r="U167" s="141"/>
    </row>
    <row r="168" spans="1:21" ht="30" customHeight="1" x14ac:dyDescent="0.15">
      <c r="A168" s="14"/>
      <c r="B168" s="15"/>
      <c r="C168" s="16"/>
      <c r="D168" s="17"/>
      <c r="E168" s="18" t="s">
        <v>21</v>
      </c>
      <c r="F168" s="19"/>
      <c r="G168" s="20"/>
      <c r="H168" s="122">
        <v>630</v>
      </c>
      <c r="I168" s="123"/>
      <c r="J168" s="122">
        <v>630</v>
      </c>
      <c r="K168" s="124" t="str">
        <f>IF(L168&lt;0,"△","")</f>
        <v/>
      </c>
      <c r="L168" s="175">
        <f>H168-J168</f>
        <v>0</v>
      </c>
      <c r="M168" s="21"/>
      <c r="N168" s="18" t="s">
        <v>63</v>
      </c>
      <c r="O168" s="22"/>
      <c r="P168" s="20"/>
      <c r="Q168" s="122">
        <v>78611</v>
      </c>
      <c r="R168" s="123"/>
      <c r="S168" s="122">
        <v>79000</v>
      </c>
      <c r="T168" s="124" t="str">
        <f>IF(U168&lt;0,"△","")</f>
        <v>△</v>
      </c>
      <c r="U168" s="174">
        <f>Q168-S168</f>
        <v>-389</v>
      </c>
    </row>
    <row r="169" spans="1:21" ht="14.25" customHeight="1" x14ac:dyDescent="0.15">
      <c r="A169" s="23"/>
      <c r="B169" s="24"/>
      <c r="C169" s="25"/>
      <c r="D169" s="26"/>
      <c r="E169" s="27"/>
      <c r="F169" s="28"/>
      <c r="G169" s="29"/>
      <c r="H169" s="126"/>
      <c r="I169" s="127"/>
      <c r="J169" s="126"/>
      <c r="K169" s="127"/>
      <c r="L169" s="129"/>
      <c r="M169" s="26"/>
      <c r="N169" s="186" t="s">
        <v>83</v>
      </c>
      <c r="O169" s="27"/>
      <c r="P169" s="29"/>
      <c r="Q169" s="126"/>
      <c r="R169" s="127"/>
      <c r="S169" s="126"/>
      <c r="T169" s="127"/>
      <c r="U169" s="141"/>
    </row>
    <row r="170" spans="1:21" ht="30" customHeight="1" x14ac:dyDescent="0.15">
      <c r="A170" s="14"/>
      <c r="B170" s="15"/>
      <c r="C170" s="16"/>
      <c r="D170" s="17"/>
      <c r="E170" s="18" t="s">
        <v>13</v>
      </c>
      <c r="F170" s="19"/>
      <c r="G170" s="20"/>
      <c r="H170" s="122">
        <v>37041</v>
      </c>
      <c r="I170" s="123"/>
      <c r="J170" s="122">
        <v>36037</v>
      </c>
      <c r="K170" s="124" t="str">
        <f>IF(L170&lt;0,"△","")</f>
        <v/>
      </c>
      <c r="L170" s="175">
        <f>H170-J170</f>
        <v>1004</v>
      </c>
      <c r="M170" s="21"/>
      <c r="N170" s="206"/>
      <c r="O170" s="22"/>
      <c r="P170" s="20"/>
      <c r="Q170" s="122">
        <f>SUM(Q172:Q174)</f>
        <v>926850</v>
      </c>
      <c r="R170" s="123"/>
      <c r="S170" s="122">
        <f>SUM(S172:S174)</f>
        <v>817601</v>
      </c>
      <c r="T170" s="124" t="str">
        <f>IF(U170&lt;0,"△","")</f>
        <v/>
      </c>
      <c r="U170" s="174">
        <f>Q170-S170</f>
        <v>109249</v>
      </c>
    </row>
    <row r="171" spans="1:21" ht="14.25" customHeight="1" x14ac:dyDescent="0.15">
      <c r="A171" s="23"/>
      <c r="B171" s="24"/>
      <c r="C171" s="25"/>
      <c r="D171" s="26"/>
      <c r="E171" s="27"/>
      <c r="F171" s="28"/>
      <c r="G171" s="29"/>
      <c r="H171" s="126"/>
      <c r="I171" s="127"/>
      <c r="J171" s="126"/>
      <c r="K171" s="127"/>
      <c r="L171" s="129"/>
      <c r="M171" s="26"/>
      <c r="N171" s="27"/>
      <c r="O171" s="27"/>
      <c r="P171" s="29"/>
      <c r="Q171" s="126"/>
      <c r="R171" s="127"/>
      <c r="S171" s="126"/>
      <c r="T171" s="127"/>
      <c r="U171" s="141"/>
    </row>
    <row r="172" spans="1:21" ht="30" customHeight="1" x14ac:dyDescent="0.15">
      <c r="A172" s="14"/>
      <c r="B172" s="15"/>
      <c r="C172" s="16"/>
      <c r="D172" s="17"/>
      <c r="E172" s="18" t="s">
        <v>14</v>
      </c>
      <c r="F172" s="19"/>
      <c r="G172" s="20"/>
      <c r="H172" s="122">
        <v>100</v>
      </c>
      <c r="I172" s="123"/>
      <c r="J172" s="122">
        <v>100</v>
      </c>
      <c r="K172" s="124" t="str">
        <f>IF(L172&lt;0,"△","")</f>
        <v/>
      </c>
      <c r="L172" s="175">
        <f>H172-J172</f>
        <v>0</v>
      </c>
      <c r="M172" s="21"/>
      <c r="N172" s="18" t="s">
        <v>63</v>
      </c>
      <c r="O172" s="22"/>
      <c r="P172" s="20"/>
      <c r="Q172" s="122">
        <v>643194</v>
      </c>
      <c r="R172" s="123"/>
      <c r="S172" s="122">
        <v>534095</v>
      </c>
      <c r="T172" s="124" t="str">
        <f>IF(U172&lt;0,"△","")</f>
        <v/>
      </c>
      <c r="U172" s="174">
        <f>Q172-S172</f>
        <v>109099</v>
      </c>
    </row>
    <row r="173" spans="1:21" ht="14.25" customHeight="1" x14ac:dyDescent="0.15">
      <c r="A173" s="23"/>
      <c r="B173" s="24"/>
      <c r="C173" s="25"/>
      <c r="D173" s="26"/>
      <c r="E173" s="27"/>
      <c r="F173" s="28"/>
      <c r="G173" s="29"/>
      <c r="H173" s="126"/>
      <c r="I173" s="127"/>
      <c r="J173" s="126"/>
      <c r="K173" s="127"/>
      <c r="L173" s="129"/>
      <c r="M173" s="26"/>
      <c r="N173" s="27"/>
      <c r="O173" s="27"/>
      <c r="P173" s="29"/>
      <c r="Q173" s="126"/>
      <c r="R173" s="127"/>
      <c r="S173" s="126"/>
      <c r="T173" s="127"/>
      <c r="U173" s="141"/>
    </row>
    <row r="174" spans="1:21" ht="30" customHeight="1" x14ac:dyDescent="0.15">
      <c r="A174" s="14"/>
      <c r="B174" s="15"/>
      <c r="C174" s="16"/>
      <c r="D174" s="17"/>
      <c r="E174" s="18" t="s">
        <v>15</v>
      </c>
      <c r="F174" s="19"/>
      <c r="G174" s="20"/>
      <c r="H174" s="122">
        <v>5</v>
      </c>
      <c r="I174" s="123"/>
      <c r="J174" s="122">
        <v>305</v>
      </c>
      <c r="K174" s="124" t="str">
        <f>IF(L174&lt;0,"△","")</f>
        <v>△</v>
      </c>
      <c r="L174" s="175">
        <f>H174-J174</f>
        <v>-300</v>
      </c>
      <c r="M174" s="21"/>
      <c r="N174" s="18" t="s">
        <v>62</v>
      </c>
      <c r="O174" s="22"/>
      <c r="P174" s="20"/>
      <c r="Q174" s="122">
        <v>283656</v>
      </c>
      <c r="R174" s="123"/>
      <c r="S174" s="122">
        <v>283506</v>
      </c>
      <c r="T174" s="124" t="str">
        <f>IF(U174&lt;0,"△","")</f>
        <v/>
      </c>
      <c r="U174" s="174">
        <f>Q174-S174</f>
        <v>150</v>
      </c>
    </row>
    <row r="175" spans="1:21" ht="14.25" customHeight="1" x14ac:dyDescent="0.15">
      <c r="A175" s="23"/>
      <c r="B175" s="24"/>
      <c r="C175" s="25"/>
      <c r="D175" s="26"/>
      <c r="E175" s="27"/>
      <c r="F175" s="28"/>
      <c r="G175" s="29"/>
      <c r="H175" s="126"/>
      <c r="I175" s="127"/>
      <c r="J175" s="126"/>
      <c r="K175" s="127"/>
      <c r="L175" s="129"/>
      <c r="M175" s="26"/>
      <c r="N175" s="27"/>
      <c r="O175" s="27"/>
      <c r="P175" s="29"/>
      <c r="Q175" s="126"/>
      <c r="R175" s="127"/>
      <c r="S175" s="126"/>
      <c r="T175" s="127"/>
      <c r="U175" s="141"/>
    </row>
    <row r="176" spans="1:21" ht="30" customHeight="1" x14ac:dyDescent="0.15">
      <c r="A176" s="14"/>
      <c r="B176" s="15"/>
      <c r="C176" s="16"/>
      <c r="D176" s="17"/>
      <c r="E176" s="18" t="s">
        <v>28</v>
      </c>
      <c r="F176" s="19"/>
      <c r="G176" s="20"/>
      <c r="H176" s="122">
        <v>664000</v>
      </c>
      <c r="I176" s="123"/>
      <c r="J176" s="122">
        <v>842000</v>
      </c>
      <c r="K176" s="124" t="str">
        <f>IF(L176&lt;0,"△","")</f>
        <v>△</v>
      </c>
      <c r="L176" s="175">
        <f>H176-J176</f>
        <v>-178000</v>
      </c>
      <c r="M176" s="21"/>
      <c r="N176" s="18" t="s">
        <v>79</v>
      </c>
      <c r="O176" s="22"/>
      <c r="P176" s="20"/>
      <c r="Q176" s="122">
        <f>SUM(Q178:Q181)</f>
        <v>667000</v>
      </c>
      <c r="R176" s="123"/>
      <c r="S176" s="122">
        <f>SUM(S178:S181)</f>
        <v>843000</v>
      </c>
      <c r="T176" s="124" t="str">
        <f>IF(U176&lt;0,"△","")</f>
        <v>△</v>
      </c>
      <c r="U176" s="174">
        <f>Q176-S176</f>
        <v>-176000</v>
      </c>
    </row>
    <row r="177" spans="1:21" ht="14.25" customHeight="1" x14ac:dyDescent="0.15">
      <c r="A177" s="23"/>
      <c r="B177" s="24"/>
      <c r="C177" s="25"/>
      <c r="D177" s="78"/>
      <c r="E177" s="24"/>
      <c r="F177" s="79"/>
      <c r="G177" s="80"/>
      <c r="H177" s="88"/>
      <c r="I177" s="87"/>
      <c r="J177" s="88"/>
      <c r="K177" s="87"/>
      <c r="L177" s="89"/>
      <c r="M177" s="78"/>
      <c r="N177" s="24"/>
      <c r="O177" s="24"/>
      <c r="P177" s="80"/>
      <c r="Q177" s="88"/>
      <c r="R177" s="87"/>
      <c r="S177" s="88"/>
      <c r="T177" s="87"/>
      <c r="U177" s="92"/>
    </row>
    <row r="178" spans="1:21" ht="30" customHeight="1" x14ac:dyDescent="0.15">
      <c r="A178" s="14"/>
      <c r="B178" s="15"/>
      <c r="C178" s="16"/>
      <c r="D178" s="106"/>
      <c r="E178" s="107"/>
      <c r="F178" s="108"/>
      <c r="G178" s="151"/>
      <c r="H178" s="152"/>
      <c r="I178" s="87"/>
      <c r="J178" s="152"/>
      <c r="K178" s="153"/>
      <c r="L178" s="154"/>
      <c r="M178" s="155"/>
      <c r="N178" s="107" t="s">
        <v>69</v>
      </c>
      <c r="O178" s="109"/>
      <c r="P178" s="151"/>
      <c r="Q178" s="152">
        <v>662463</v>
      </c>
      <c r="R178" s="87"/>
      <c r="S178" s="152">
        <v>837057</v>
      </c>
      <c r="T178" s="153" t="str">
        <f>IF(U178&lt;0,"△","")</f>
        <v>△</v>
      </c>
      <c r="U178" s="181">
        <f>Q178-S178</f>
        <v>-174594</v>
      </c>
    </row>
    <row r="179" spans="1:21" ht="14.25" customHeight="1" x14ac:dyDescent="0.15">
      <c r="A179" s="23"/>
      <c r="B179" s="24"/>
      <c r="C179" s="25"/>
      <c r="D179" s="26"/>
      <c r="E179" s="27"/>
      <c r="F179" s="28"/>
      <c r="G179" s="29"/>
      <c r="H179" s="126"/>
      <c r="I179" s="127"/>
      <c r="J179" s="126"/>
      <c r="K179" s="127"/>
      <c r="L179" s="129"/>
      <c r="M179" s="26"/>
      <c r="N179" s="27"/>
      <c r="O179" s="27"/>
      <c r="P179" s="29"/>
      <c r="Q179" s="126"/>
      <c r="R179" s="127"/>
      <c r="S179" s="126"/>
      <c r="T179" s="127"/>
      <c r="U179" s="141"/>
    </row>
    <row r="180" spans="1:21" ht="30" customHeight="1" thickBot="1" x14ac:dyDescent="0.2">
      <c r="A180" s="48"/>
      <c r="B180" s="49"/>
      <c r="C180" s="50"/>
      <c r="D180" s="51"/>
      <c r="E180" s="52"/>
      <c r="F180" s="53"/>
      <c r="G180" s="54"/>
      <c r="H180" s="130"/>
      <c r="I180" s="131"/>
      <c r="J180" s="130"/>
      <c r="K180" s="132" t="str">
        <f>IF(L180&lt;0,"△","")</f>
        <v/>
      </c>
      <c r="L180" s="133"/>
      <c r="M180" s="55"/>
      <c r="N180" s="52" t="s">
        <v>62</v>
      </c>
      <c r="O180" s="56"/>
      <c r="P180" s="54"/>
      <c r="Q180" s="130">
        <v>4537</v>
      </c>
      <c r="R180" s="131"/>
      <c r="S180" s="130">
        <v>5943</v>
      </c>
      <c r="T180" s="132" t="str">
        <f>IF(U180&lt;0,"△","")</f>
        <v>△</v>
      </c>
      <c r="U180" s="179">
        <f>Q180-S180</f>
        <v>-1406</v>
      </c>
    </row>
    <row r="181" spans="1:21" ht="14.25" customHeight="1" x14ac:dyDescent="0.15">
      <c r="A181" s="69"/>
      <c r="B181" s="70"/>
      <c r="C181" s="71"/>
      <c r="D181" s="72"/>
      <c r="E181" s="70"/>
      <c r="F181" s="73"/>
      <c r="G181" s="74"/>
      <c r="H181" s="134"/>
      <c r="I181" s="135"/>
      <c r="J181" s="134"/>
      <c r="K181" s="135"/>
      <c r="L181" s="136"/>
      <c r="M181" s="72"/>
      <c r="N181" s="70"/>
      <c r="O181" s="70"/>
      <c r="P181" s="74"/>
      <c r="Q181" s="134"/>
      <c r="R181" s="135"/>
      <c r="S181" s="134"/>
      <c r="T181" s="135"/>
      <c r="U181" s="142"/>
    </row>
    <row r="182" spans="1:21" ht="30" customHeight="1" x14ac:dyDescent="0.15">
      <c r="A182" s="14"/>
      <c r="B182" s="15"/>
      <c r="C182" s="16"/>
      <c r="D182" s="17"/>
      <c r="E182" s="18"/>
      <c r="F182" s="19"/>
      <c r="G182" s="20"/>
      <c r="H182" s="122"/>
      <c r="I182" s="123"/>
      <c r="J182" s="122"/>
      <c r="K182" s="124"/>
      <c r="L182" s="125"/>
      <c r="M182" s="21"/>
      <c r="N182" s="18" t="s">
        <v>53</v>
      </c>
      <c r="O182" s="22"/>
      <c r="P182" s="20"/>
      <c r="Q182" s="122">
        <v>20000</v>
      </c>
      <c r="R182" s="123"/>
      <c r="S182" s="122">
        <v>20000</v>
      </c>
      <c r="T182" s="124" t="str">
        <f>IF(U182&lt;0,"△","")</f>
        <v/>
      </c>
      <c r="U182" s="174">
        <f>Q182-S182</f>
        <v>0</v>
      </c>
    </row>
    <row r="183" spans="1:21" ht="14.25" customHeight="1" x14ac:dyDescent="0.15">
      <c r="A183" s="23"/>
      <c r="B183" s="24"/>
      <c r="C183" s="25"/>
      <c r="D183" s="78"/>
      <c r="E183" s="24"/>
      <c r="F183" s="79"/>
      <c r="G183" s="80"/>
      <c r="H183" s="88"/>
      <c r="I183" s="87"/>
      <c r="J183" s="88"/>
      <c r="K183" s="87"/>
      <c r="L183" s="89"/>
      <c r="M183" s="78"/>
      <c r="N183" s="24"/>
      <c r="O183" s="24"/>
      <c r="P183" s="80"/>
      <c r="Q183" s="88"/>
      <c r="R183" s="87"/>
      <c r="S183" s="88"/>
      <c r="T183" s="87"/>
      <c r="U183" s="92"/>
    </row>
    <row r="184" spans="1:21" ht="30" customHeight="1" x14ac:dyDescent="0.15">
      <c r="A184" s="93"/>
      <c r="B184" s="34"/>
      <c r="C184" s="96"/>
      <c r="D184" s="33"/>
      <c r="E184" s="34" t="s">
        <v>16</v>
      </c>
      <c r="F184" s="35"/>
      <c r="G184" s="36"/>
      <c r="H184" s="37">
        <f>H166+H168+H170+H172+H174+H176</f>
        <v>1692461</v>
      </c>
      <c r="I184" s="38"/>
      <c r="J184" s="37">
        <f>J166+J168+J170+J172+J174+J176</f>
        <v>1759601</v>
      </c>
      <c r="K184" s="39" t="str">
        <f>IF(L184&lt;0,"△","")</f>
        <v>△</v>
      </c>
      <c r="L184" s="176">
        <f>H184-J184</f>
        <v>-67140</v>
      </c>
      <c r="M184" s="64"/>
      <c r="N184" s="34" t="s">
        <v>16</v>
      </c>
      <c r="O184" s="65"/>
      <c r="P184" s="36"/>
      <c r="Q184" s="37">
        <f>Q166+Q170+Q176+Q182</f>
        <v>1692461</v>
      </c>
      <c r="R184" s="38"/>
      <c r="S184" s="37">
        <f>S166+S170+S176+S182</f>
        <v>1759601</v>
      </c>
      <c r="T184" s="39" t="str">
        <f>IF(U184&lt;0,"△","")</f>
        <v>△</v>
      </c>
      <c r="U184" s="177">
        <f>Q184-S184</f>
        <v>-67140</v>
      </c>
    </row>
    <row r="185" spans="1:21" ht="14.25" customHeight="1" x14ac:dyDescent="0.15">
      <c r="A185" s="23"/>
      <c r="B185" s="24"/>
      <c r="C185" s="95"/>
      <c r="D185" s="78"/>
      <c r="E185" s="24"/>
      <c r="F185" s="79"/>
      <c r="G185" s="80"/>
      <c r="H185" s="88"/>
      <c r="I185" s="87"/>
      <c r="J185" s="88"/>
      <c r="K185" s="87"/>
      <c r="L185" s="89"/>
      <c r="M185" s="78"/>
      <c r="N185" s="24"/>
      <c r="O185" s="24"/>
      <c r="P185" s="80"/>
      <c r="Q185" s="88"/>
      <c r="R185" s="87"/>
      <c r="S185" s="88"/>
      <c r="T185" s="87"/>
      <c r="U185" s="92"/>
    </row>
    <row r="186" spans="1:21" ht="30" customHeight="1" x14ac:dyDescent="0.15">
      <c r="A186" s="14"/>
      <c r="B186" s="15" t="s">
        <v>43</v>
      </c>
      <c r="C186" s="16"/>
      <c r="D186" s="17"/>
      <c r="E186" s="18" t="s">
        <v>39</v>
      </c>
      <c r="F186" s="19"/>
      <c r="G186" s="20"/>
      <c r="H186" s="122">
        <v>50</v>
      </c>
      <c r="I186" s="123"/>
      <c r="J186" s="122">
        <v>50</v>
      </c>
      <c r="K186" s="124" t="str">
        <f>IF(L186&lt;0,"△","")</f>
        <v/>
      </c>
      <c r="L186" s="175">
        <f>H186-J186</f>
        <v>0</v>
      </c>
      <c r="M186" s="21"/>
      <c r="N186" s="18" t="s">
        <v>58</v>
      </c>
      <c r="O186" s="22"/>
      <c r="P186" s="20"/>
      <c r="Q186" s="122">
        <v>46526</v>
      </c>
      <c r="R186" s="123"/>
      <c r="S186" s="122">
        <v>49226</v>
      </c>
      <c r="T186" s="124" t="str">
        <f>IF(U186&lt;0,"△","")</f>
        <v>△</v>
      </c>
      <c r="U186" s="174">
        <f>Q186-S186</f>
        <v>-2700</v>
      </c>
    </row>
    <row r="187" spans="1:21" ht="14.25" customHeight="1" x14ac:dyDescent="0.15">
      <c r="A187" s="23"/>
      <c r="B187" s="24"/>
      <c r="C187" s="25"/>
      <c r="D187" s="78"/>
      <c r="E187" s="24"/>
      <c r="F187" s="79"/>
      <c r="G187" s="80"/>
      <c r="H187" s="88"/>
      <c r="I187" s="87"/>
      <c r="J187" s="88"/>
      <c r="K187" s="87"/>
      <c r="L187" s="89"/>
      <c r="M187" s="78"/>
      <c r="N187" s="24"/>
      <c r="O187" s="24"/>
      <c r="P187" s="80"/>
      <c r="Q187" s="88"/>
      <c r="R187" s="87"/>
      <c r="S187" s="88"/>
      <c r="T187" s="87"/>
      <c r="U187" s="92"/>
    </row>
    <row r="188" spans="1:21" ht="30" customHeight="1" x14ac:dyDescent="0.15">
      <c r="A188" s="14"/>
      <c r="B188" s="15"/>
      <c r="C188" s="16"/>
      <c r="D188" s="17"/>
      <c r="E188" s="18" t="s">
        <v>14</v>
      </c>
      <c r="F188" s="19"/>
      <c r="G188" s="20"/>
      <c r="H188" s="122">
        <v>42274</v>
      </c>
      <c r="I188" s="123"/>
      <c r="J188" s="122">
        <v>45843</v>
      </c>
      <c r="K188" s="124" t="str">
        <f>IF(L188&lt;0,"△","")</f>
        <v>△</v>
      </c>
      <c r="L188" s="175">
        <f>H188-J188</f>
        <v>-3569</v>
      </c>
      <c r="M188" s="21"/>
      <c r="N188" s="18" t="s">
        <v>53</v>
      </c>
      <c r="O188" s="22"/>
      <c r="P188" s="20"/>
      <c r="Q188" s="122">
        <v>40000</v>
      </c>
      <c r="R188" s="123"/>
      <c r="S188" s="122">
        <v>40000</v>
      </c>
      <c r="T188" s="124" t="str">
        <f>IF(U188&lt;0,"△","")</f>
        <v/>
      </c>
      <c r="U188" s="174">
        <f>Q188-S188</f>
        <v>0</v>
      </c>
    </row>
    <row r="189" spans="1:21" ht="14.25" customHeight="1" x14ac:dyDescent="0.15">
      <c r="A189" s="23"/>
      <c r="B189" s="24"/>
      <c r="C189" s="25"/>
      <c r="D189" s="78"/>
      <c r="E189" s="24"/>
      <c r="F189" s="79"/>
      <c r="G189" s="80"/>
      <c r="H189" s="88"/>
      <c r="I189" s="87"/>
      <c r="J189" s="88"/>
      <c r="K189" s="87"/>
      <c r="L189" s="89"/>
      <c r="M189" s="78"/>
      <c r="N189" s="24"/>
      <c r="O189" s="24"/>
      <c r="P189" s="80"/>
      <c r="Q189" s="88"/>
      <c r="R189" s="87"/>
      <c r="S189" s="88"/>
      <c r="T189" s="87"/>
      <c r="U189" s="92"/>
    </row>
    <row r="190" spans="1:21" ht="30" customHeight="1" x14ac:dyDescent="0.15">
      <c r="A190" s="14"/>
      <c r="B190" s="15"/>
      <c r="C190" s="16"/>
      <c r="D190" s="106"/>
      <c r="E190" s="18" t="s">
        <v>15</v>
      </c>
      <c r="F190" s="19"/>
      <c r="G190" s="20"/>
      <c r="H190" s="122">
        <v>44202</v>
      </c>
      <c r="I190" s="123"/>
      <c r="J190" s="122">
        <v>43333</v>
      </c>
      <c r="K190" s="124" t="str">
        <f>IF(L190&lt;0,"△","")</f>
        <v/>
      </c>
      <c r="L190" s="175">
        <f>H190-J190</f>
        <v>869</v>
      </c>
      <c r="M190" s="21"/>
      <c r="N190" s="18"/>
      <c r="O190" s="22"/>
      <c r="P190" s="20"/>
      <c r="Q190" s="122"/>
      <c r="R190" s="123"/>
      <c r="S190" s="122"/>
      <c r="T190" s="124"/>
      <c r="U190" s="140"/>
    </row>
    <row r="191" spans="1:21" ht="14.25" customHeight="1" x14ac:dyDescent="0.15">
      <c r="A191" s="23"/>
      <c r="B191" s="24"/>
      <c r="C191" s="25"/>
      <c r="D191" s="26"/>
      <c r="E191" s="24"/>
      <c r="F191" s="79"/>
      <c r="G191" s="80"/>
      <c r="H191" s="88"/>
      <c r="I191" s="87"/>
      <c r="J191" s="88"/>
      <c r="K191" s="87"/>
      <c r="L191" s="89"/>
      <c r="M191" s="78"/>
      <c r="N191" s="24"/>
      <c r="O191" s="24"/>
      <c r="P191" s="80"/>
      <c r="Q191" s="88"/>
      <c r="R191" s="87"/>
      <c r="S191" s="88"/>
      <c r="T191" s="87"/>
      <c r="U191" s="92"/>
    </row>
    <row r="192" spans="1:21" ht="30" customHeight="1" x14ac:dyDescent="0.15">
      <c r="A192" s="93"/>
      <c r="B192" s="34"/>
      <c r="C192" s="96"/>
      <c r="D192" s="33"/>
      <c r="E192" s="34" t="s">
        <v>16</v>
      </c>
      <c r="F192" s="35"/>
      <c r="G192" s="36"/>
      <c r="H192" s="37">
        <f>H186+H188+H190</f>
        <v>86526</v>
      </c>
      <c r="I192" s="38"/>
      <c r="J192" s="37">
        <f>J186+J188+J190</f>
        <v>89226</v>
      </c>
      <c r="K192" s="39" t="str">
        <f>IF(L192&lt;0,"△","")</f>
        <v>△</v>
      </c>
      <c r="L192" s="176">
        <f>H192-J192</f>
        <v>-2700</v>
      </c>
      <c r="M192" s="64"/>
      <c r="N192" s="34" t="s">
        <v>16</v>
      </c>
      <c r="O192" s="65"/>
      <c r="P192" s="36"/>
      <c r="Q192" s="37">
        <f>Q186+Q188+Q190</f>
        <v>86526</v>
      </c>
      <c r="R192" s="38"/>
      <c r="S192" s="37">
        <f>S186+S188+S190</f>
        <v>89226</v>
      </c>
      <c r="T192" s="39" t="str">
        <f>IF(U192&lt;0,"△","")</f>
        <v>△</v>
      </c>
      <c r="U192" s="177">
        <f>Q192-S192</f>
        <v>-2700</v>
      </c>
    </row>
    <row r="193" spans="1:21" ht="14.25" customHeight="1" x14ac:dyDescent="0.15">
      <c r="A193" s="23"/>
      <c r="B193" s="24"/>
      <c r="C193" s="95"/>
      <c r="D193" s="78"/>
      <c r="E193" s="24"/>
      <c r="F193" s="79"/>
      <c r="G193" s="80"/>
      <c r="H193" s="88"/>
      <c r="I193" s="87"/>
      <c r="J193" s="88"/>
      <c r="K193" s="87"/>
      <c r="L193" s="89"/>
      <c r="M193" s="78"/>
      <c r="N193" s="24"/>
      <c r="O193" s="24"/>
      <c r="P193" s="80"/>
      <c r="Q193" s="88"/>
      <c r="R193" s="87"/>
      <c r="S193" s="88"/>
      <c r="T193" s="87"/>
      <c r="U193" s="92"/>
    </row>
    <row r="194" spans="1:21" ht="30" customHeight="1" x14ac:dyDescent="0.15">
      <c r="A194" s="14"/>
      <c r="B194" s="15" t="s">
        <v>44</v>
      </c>
      <c r="C194" s="16"/>
      <c r="D194" s="17"/>
      <c r="E194" s="18" t="s">
        <v>87</v>
      </c>
      <c r="F194" s="19"/>
      <c r="G194" s="20"/>
      <c r="H194" s="122">
        <v>1797</v>
      </c>
      <c r="I194" s="123"/>
      <c r="J194" s="122">
        <v>1247</v>
      </c>
      <c r="K194" s="124" t="str">
        <f>IF(L194&lt;0,"△","")</f>
        <v/>
      </c>
      <c r="L194" s="175">
        <f>H194-J194</f>
        <v>550</v>
      </c>
      <c r="M194" s="21"/>
      <c r="N194" s="18" t="s">
        <v>44</v>
      </c>
      <c r="O194" s="22"/>
      <c r="P194" s="20"/>
      <c r="Q194" s="122">
        <v>5900837</v>
      </c>
      <c r="R194" s="123"/>
      <c r="S194" s="122">
        <v>6018553</v>
      </c>
      <c r="T194" s="124" t="str">
        <f>IF(U194&lt;0,"△","")</f>
        <v>△</v>
      </c>
      <c r="U194" s="174">
        <f>Q194-S194</f>
        <v>-117716</v>
      </c>
    </row>
    <row r="195" spans="1:21" ht="14.25" customHeight="1" x14ac:dyDescent="0.15">
      <c r="A195" s="23"/>
      <c r="B195" s="24"/>
      <c r="C195" s="25"/>
      <c r="D195" s="26"/>
      <c r="E195" s="27"/>
      <c r="F195" s="28"/>
      <c r="G195" s="29"/>
      <c r="H195" s="126"/>
      <c r="I195" s="127"/>
      <c r="J195" s="126"/>
      <c r="K195" s="127"/>
      <c r="L195" s="129"/>
      <c r="M195" s="26"/>
      <c r="N195" s="27"/>
      <c r="O195" s="27"/>
      <c r="P195" s="29"/>
      <c r="Q195" s="126"/>
      <c r="R195" s="127"/>
      <c r="S195" s="126"/>
      <c r="T195" s="127"/>
      <c r="U195" s="141"/>
    </row>
    <row r="196" spans="1:21" ht="30" customHeight="1" x14ac:dyDescent="0.15">
      <c r="A196" s="14"/>
      <c r="B196" s="15"/>
      <c r="C196" s="16"/>
      <c r="D196" s="17"/>
      <c r="E196" s="18" t="s">
        <v>11</v>
      </c>
      <c r="F196" s="19"/>
      <c r="G196" s="20"/>
      <c r="H196" s="122">
        <v>2060000</v>
      </c>
      <c r="I196" s="123"/>
      <c r="J196" s="122">
        <v>1988640</v>
      </c>
      <c r="K196" s="124" t="str">
        <f>IF(L196&lt;0,"△","")</f>
        <v/>
      </c>
      <c r="L196" s="175">
        <f>H196-J196</f>
        <v>71360</v>
      </c>
      <c r="M196" s="21"/>
      <c r="N196" s="18" t="s">
        <v>64</v>
      </c>
      <c r="O196" s="22"/>
      <c r="P196" s="20"/>
      <c r="Q196" s="122">
        <v>5097011</v>
      </c>
      <c r="R196" s="123"/>
      <c r="S196" s="122">
        <v>4960307</v>
      </c>
      <c r="T196" s="124" t="str">
        <f>IF(U196&lt;0,"△","")</f>
        <v/>
      </c>
      <c r="U196" s="174">
        <f>Q196-S196</f>
        <v>136704</v>
      </c>
    </row>
    <row r="197" spans="1:21" ht="14.25" customHeight="1" x14ac:dyDescent="0.15">
      <c r="A197" s="23"/>
      <c r="B197" s="24"/>
      <c r="C197" s="25"/>
      <c r="D197" s="26"/>
      <c r="E197" s="27"/>
      <c r="F197" s="28"/>
      <c r="G197" s="29"/>
      <c r="H197" s="126"/>
      <c r="I197" s="127"/>
      <c r="J197" s="126"/>
      <c r="K197" s="127"/>
      <c r="L197" s="129"/>
      <c r="M197" s="26"/>
      <c r="N197" s="27"/>
      <c r="O197" s="27"/>
      <c r="P197" s="29"/>
      <c r="Q197" s="126"/>
      <c r="R197" s="127"/>
      <c r="S197" s="126"/>
      <c r="T197" s="127"/>
      <c r="U197" s="141"/>
    </row>
    <row r="198" spans="1:21" ht="30" customHeight="1" x14ac:dyDescent="0.15">
      <c r="A198" s="14"/>
      <c r="B198" s="15"/>
      <c r="C198" s="16"/>
      <c r="D198" s="17"/>
      <c r="E198" s="18" t="s">
        <v>88</v>
      </c>
      <c r="F198" s="19"/>
      <c r="G198" s="20"/>
      <c r="H198" s="122">
        <v>145</v>
      </c>
      <c r="I198" s="123"/>
      <c r="J198" s="122">
        <v>145</v>
      </c>
      <c r="K198" s="124" t="str">
        <f>IF(L198&lt;0,"△","")</f>
        <v/>
      </c>
      <c r="L198" s="175">
        <f>H198-J198</f>
        <v>0</v>
      </c>
      <c r="M198" s="21"/>
      <c r="N198" s="18" t="s">
        <v>55</v>
      </c>
      <c r="O198" s="22"/>
      <c r="P198" s="20"/>
      <c r="Q198" s="122">
        <v>1000</v>
      </c>
      <c r="R198" s="123"/>
      <c r="S198" s="122">
        <v>1000</v>
      </c>
      <c r="T198" s="124" t="str">
        <f>IF(U198&lt;0,"△","")</f>
        <v/>
      </c>
      <c r="U198" s="174">
        <f>Q198-S198</f>
        <v>0</v>
      </c>
    </row>
    <row r="199" spans="1:21" ht="14.25" customHeight="1" x14ac:dyDescent="0.15">
      <c r="A199" s="23"/>
      <c r="B199" s="24"/>
      <c r="C199" s="25"/>
      <c r="D199" s="26"/>
      <c r="E199" s="27"/>
      <c r="F199" s="28"/>
      <c r="G199" s="29"/>
      <c r="H199" s="126"/>
      <c r="I199" s="127"/>
      <c r="J199" s="126"/>
      <c r="K199" s="127"/>
      <c r="L199" s="129"/>
      <c r="M199" s="26"/>
      <c r="N199" s="27"/>
      <c r="O199" s="27"/>
      <c r="P199" s="29"/>
      <c r="Q199" s="126"/>
      <c r="R199" s="127"/>
      <c r="S199" s="126"/>
      <c r="T199" s="127"/>
      <c r="U199" s="141"/>
    </row>
    <row r="200" spans="1:21" ht="30" customHeight="1" x14ac:dyDescent="0.15">
      <c r="A200" s="14"/>
      <c r="B200" s="15"/>
      <c r="C200" s="16"/>
      <c r="D200" s="17"/>
      <c r="E200" s="18" t="s">
        <v>21</v>
      </c>
      <c r="F200" s="19"/>
      <c r="G200" s="20"/>
      <c r="H200" s="122">
        <v>1000</v>
      </c>
      <c r="I200" s="123"/>
      <c r="J200" s="122">
        <v>1000</v>
      </c>
      <c r="K200" s="124" t="str">
        <f>IF(L200&lt;0,"△","")</f>
        <v/>
      </c>
      <c r="L200" s="175">
        <f>H200-J200</f>
        <v>0</v>
      </c>
      <c r="M200" s="21"/>
      <c r="N200" s="18" t="s">
        <v>56</v>
      </c>
      <c r="O200" s="22"/>
      <c r="P200" s="20"/>
      <c r="Q200" s="122">
        <v>1682997</v>
      </c>
      <c r="R200" s="123"/>
      <c r="S200" s="122">
        <v>1584428</v>
      </c>
      <c r="T200" s="124" t="str">
        <f>IF(U200&lt;0,"△","")</f>
        <v/>
      </c>
      <c r="U200" s="174">
        <f>Q200-S200</f>
        <v>98569</v>
      </c>
    </row>
    <row r="201" spans="1:21" ht="14.25" customHeight="1" x14ac:dyDescent="0.15">
      <c r="A201" s="23"/>
      <c r="B201" s="24"/>
      <c r="C201" s="25"/>
      <c r="D201" s="26"/>
      <c r="E201" s="27"/>
      <c r="F201" s="28"/>
      <c r="G201" s="29"/>
      <c r="H201" s="126"/>
      <c r="I201" s="127"/>
      <c r="J201" s="126"/>
      <c r="K201" s="127"/>
      <c r="L201" s="129"/>
      <c r="M201" s="26"/>
      <c r="N201" s="27"/>
      <c r="O201" s="27"/>
      <c r="P201" s="29"/>
      <c r="Q201" s="126"/>
      <c r="R201" s="127"/>
      <c r="S201" s="126"/>
      <c r="T201" s="127"/>
      <c r="U201" s="141"/>
    </row>
    <row r="202" spans="1:21" ht="30" customHeight="1" x14ac:dyDescent="0.15">
      <c r="A202" s="14"/>
      <c r="B202" s="15"/>
      <c r="C202" s="16"/>
      <c r="D202" s="17"/>
      <c r="E202" s="18" t="s">
        <v>39</v>
      </c>
      <c r="F202" s="19"/>
      <c r="G202" s="20"/>
      <c r="H202" s="122">
        <v>1</v>
      </c>
      <c r="I202" s="123"/>
      <c r="J202" s="122">
        <v>1</v>
      </c>
      <c r="K202" s="124" t="str">
        <f>IF(L202&lt;0,"△","")</f>
        <v/>
      </c>
      <c r="L202" s="175">
        <f>H202-J202</f>
        <v>0</v>
      </c>
      <c r="M202" s="21"/>
      <c r="N202" s="18" t="s">
        <v>53</v>
      </c>
      <c r="O202" s="22"/>
      <c r="P202" s="20"/>
      <c r="Q202" s="122" t="s">
        <v>76</v>
      </c>
      <c r="R202" s="123"/>
      <c r="S202" s="122" t="s">
        <v>76</v>
      </c>
      <c r="T202" s="124" t="str">
        <f>IF(U202&lt;0,"△","")</f>
        <v/>
      </c>
      <c r="U202" s="174">
        <f>Q202-S202</f>
        <v>0</v>
      </c>
    </row>
    <row r="203" spans="1:21" ht="14.25" customHeight="1" x14ac:dyDescent="0.15">
      <c r="A203" s="23"/>
      <c r="B203" s="24"/>
      <c r="C203" s="25"/>
      <c r="D203" s="26"/>
      <c r="E203" s="27"/>
      <c r="F203" s="28"/>
      <c r="G203" s="29"/>
      <c r="H203" s="126"/>
      <c r="I203" s="127"/>
      <c r="J203" s="126"/>
      <c r="K203" s="127"/>
      <c r="L203" s="129"/>
      <c r="M203" s="26"/>
      <c r="N203" s="27"/>
      <c r="O203" s="27"/>
      <c r="P203" s="29"/>
      <c r="Q203" s="126"/>
      <c r="R203" s="127"/>
      <c r="S203" s="126"/>
      <c r="T203" s="127"/>
      <c r="U203" s="141"/>
    </row>
    <row r="204" spans="1:21" ht="30" customHeight="1" x14ac:dyDescent="0.15">
      <c r="A204" s="14"/>
      <c r="B204" s="15"/>
      <c r="C204" s="16"/>
      <c r="D204" s="17"/>
      <c r="E204" s="18" t="s">
        <v>13</v>
      </c>
      <c r="F204" s="19"/>
      <c r="G204" s="20"/>
      <c r="H204" s="122">
        <v>6312426</v>
      </c>
      <c r="I204" s="123"/>
      <c r="J204" s="122">
        <v>6000246</v>
      </c>
      <c r="K204" s="124" t="str">
        <f>IF(L204&lt;0,"△","")</f>
        <v/>
      </c>
      <c r="L204" s="175">
        <f>H204-J204</f>
        <v>312180</v>
      </c>
      <c r="M204" s="21"/>
      <c r="N204" s="18"/>
      <c r="O204" s="22"/>
      <c r="P204" s="20"/>
      <c r="Q204" s="122"/>
      <c r="R204" s="123"/>
      <c r="S204" s="122"/>
      <c r="T204" s="124" t="str">
        <f>IF(U204&lt;0,"△","")</f>
        <v/>
      </c>
      <c r="U204" s="140"/>
    </row>
    <row r="205" spans="1:21" ht="14.25" customHeight="1" x14ac:dyDescent="0.15">
      <c r="A205" s="23"/>
      <c r="B205" s="24"/>
      <c r="C205" s="25"/>
      <c r="D205" s="26"/>
      <c r="E205" s="27"/>
      <c r="F205" s="28"/>
      <c r="G205" s="29"/>
      <c r="H205" s="126"/>
      <c r="I205" s="127"/>
      <c r="J205" s="126"/>
      <c r="K205" s="127"/>
      <c r="L205" s="129"/>
      <c r="M205" s="26"/>
      <c r="N205" s="27"/>
      <c r="O205" s="27"/>
      <c r="P205" s="29"/>
      <c r="Q205" s="126"/>
      <c r="R205" s="127"/>
      <c r="S205" s="126"/>
      <c r="T205" s="127"/>
      <c r="U205" s="141"/>
    </row>
    <row r="206" spans="1:21" ht="30" customHeight="1" x14ac:dyDescent="0.15">
      <c r="A206" s="14"/>
      <c r="B206" s="15"/>
      <c r="C206" s="16"/>
      <c r="D206" s="17"/>
      <c r="E206" s="18" t="s">
        <v>15</v>
      </c>
      <c r="F206" s="19"/>
      <c r="G206" s="20"/>
      <c r="H206" s="122">
        <v>11476</v>
      </c>
      <c r="I206" s="123"/>
      <c r="J206" s="122">
        <v>9009</v>
      </c>
      <c r="K206" s="124" t="str">
        <f>IF(L206&lt;0,"△","")</f>
        <v/>
      </c>
      <c r="L206" s="175">
        <f>H206-J206</f>
        <v>2467</v>
      </c>
      <c r="M206" s="21"/>
      <c r="N206" s="18"/>
      <c r="O206" s="22"/>
      <c r="P206" s="20"/>
      <c r="Q206" s="122"/>
      <c r="R206" s="123"/>
      <c r="S206" s="122"/>
      <c r="T206" s="124" t="str">
        <f>IF(U206&lt;0,"△","")</f>
        <v/>
      </c>
      <c r="U206" s="140"/>
    </row>
    <row r="207" spans="1:21" ht="14.25" customHeight="1" x14ac:dyDescent="0.15">
      <c r="A207" s="23"/>
      <c r="B207" s="24"/>
      <c r="C207" s="25"/>
      <c r="D207" s="26"/>
      <c r="E207" s="27"/>
      <c r="F207" s="28"/>
      <c r="G207" s="29"/>
      <c r="H207" s="126"/>
      <c r="I207" s="127"/>
      <c r="J207" s="126"/>
      <c r="K207" s="127"/>
      <c r="L207" s="129"/>
      <c r="M207" s="26"/>
      <c r="N207" s="27"/>
      <c r="O207" s="27"/>
      <c r="P207" s="29"/>
      <c r="Q207" s="126"/>
      <c r="R207" s="127"/>
      <c r="S207" s="126"/>
      <c r="T207" s="127"/>
      <c r="U207" s="141"/>
    </row>
    <row r="208" spans="1:21" ht="30" customHeight="1" x14ac:dyDescent="0.15">
      <c r="A208" s="14"/>
      <c r="B208" s="15"/>
      <c r="C208" s="16"/>
      <c r="D208" s="106"/>
      <c r="E208" s="107" t="s">
        <v>28</v>
      </c>
      <c r="F208" s="108"/>
      <c r="G208" s="151"/>
      <c r="H208" s="152">
        <v>4296000</v>
      </c>
      <c r="I208" s="87"/>
      <c r="J208" s="152">
        <v>4565000</v>
      </c>
      <c r="K208" s="153" t="str">
        <f>IF(L208&lt;0,"△","")</f>
        <v>△</v>
      </c>
      <c r="L208" s="180">
        <f>H208-J208</f>
        <v>-269000</v>
      </c>
      <c r="M208" s="155"/>
      <c r="N208" s="107"/>
      <c r="O208" s="109"/>
      <c r="P208" s="151"/>
      <c r="Q208" s="152"/>
      <c r="R208" s="87"/>
      <c r="S208" s="152"/>
      <c r="T208" s="153" t="str">
        <f>IF(U208&lt;0,"△","")</f>
        <v/>
      </c>
      <c r="U208" s="156"/>
    </row>
    <row r="209" spans="1:21" ht="14.25" customHeight="1" x14ac:dyDescent="0.15">
      <c r="A209" s="23"/>
      <c r="B209" s="24"/>
      <c r="C209" s="25"/>
      <c r="D209" s="26"/>
      <c r="E209" s="27"/>
      <c r="F209" s="28"/>
      <c r="G209" s="29"/>
      <c r="H209" s="11"/>
      <c r="I209" s="10"/>
      <c r="J209" s="11"/>
      <c r="K209" s="10"/>
      <c r="L209" s="157"/>
      <c r="M209" s="26"/>
      <c r="N209" s="27"/>
      <c r="O209" s="27"/>
      <c r="P209" s="29"/>
      <c r="Q209" s="11"/>
      <c r="R209" s="10"/>
      <c r="S209" s="11"/>
      <c r="T209" s="10"/>
      <c r="U209" s="12"/>
    </row>
    <row r="210" spans="1:21" ht="30" customHeight="1" thickBot="1" x14ac:dyDescent="0.2">
      <c r="A210" s="84"/>
      <c r="B210" s="49"/>
      <c r="C210" s="169"/>
      <c r="D210" s="170"/>
      <c r="E210" s="49" t="s">
        <v>16</v>
      </c>
      <c r="F210" s="85"/>
      <c r="G210" s="86"/>
      <c r="H210" s="103">
        <f>H194+H196+H198+H200+H202+H208+H206+H204</f>
        <v>12682845</v>
      </c>
      <c r="I210" s="104"/>
      <c r="J210" s="103">
        <f>J194+J196+J198+J200+J202+J208+J206+J204</f>
        <v>12565288</v>
      </c>
      <c r="K210" s="105" t="str">
        <f>IF(L210&lt;0,"△","")</f>
        <v/>
      </c>
      <c r="L210" s="184">
        <f>H210-J210</f>
        <v>117557</v>
      </c>
      <c r="M210" s="171"/>
      <c r="N210" s="49" t="s">
        <v>16</v>
      </c>
      <c r="O210" s="172"/>
      <c r="P210" s="86"/>
      <c r="Q210" s="103">
        <f>Q194+Q196+Q198+Q200+Q202+Q208+Q206+Q204</f>
        <v>12682845</v>
      </c>
      <c r="R210" s="104"/>
      <c r="S210" s="103">
        <f>S194+S196+S198+S200+S202+S208+S206+S204</f>
        <v>12565288</v>
      </c>
      <c r="T210" s="105" t="str">
        <f>IF(U210&lt;0,"△","")</f>
        <v/>
      </c>
      <c r="U210" s="185">
        <f>Q210-S210</f>
        <v>117557</v>
      </c>
    </row>
    <row r="211" spans="1:21" ht="20.25" customHeight="1" x14ac:dyDescent="0.15">
      <c r="A211" s="197" t="s">
        <v>0</v>
      </c>
      <c r="B211" s="198"/>
      <c r="C211" s="198"/>
      <c r="D211" s="201" t="s">
        <v>1</v>
      </c>
      <c r="E211" s="202"/>
      <c r="F211" s="202"/>
      <c r="G211" s="202"/>
      <c r="H211" s="202"/>
      <c r="I211" s="202"/>
      <c r="J211" s="202"/>
      <c r="K211" s="202"/>
      <c r="L211" s="203"/>
      <c r="M211" s="168"/>
      <c r="N211" s="202" t="s">
        <v>2</v>
      </c>
      <c r="O211" s="202"/>
      <c r="P211" s="202"/>
      <c r="Q211" s="202"/>
      <c r="R211" s="202"/>
      <c r="S211" s="202"/>
      <c r="T211" s="202"/>
      <c r="U211" s="204"/>
    </row>
    <row r="212" spans="1:21" ht="20.25" customHeight="1" x14ac:dyDescent="0.15">
      <c r="A212" s="199"/>
      <c r="B212" s="200"/>
      <c r="C212" s="200"/>
      <c r="D212" s="195" t="s">
        <v>3</v>
      </c>
      <c r="E212" s="196"/>
      <c r="F212" s="194"/>
      <c r="G212" s="190" t="s">
        <v>4</v>
      </c>
      <c r="H212" s="191"/>
      <c r="I212" s="190" t="s">
        <v>5</v>
      </c>
      <c r="J212" s="191"/>
      <c r="K212" s="190" t="s">
        <v>6</v>
      </c>
      <c r="L212" s="192"/>
      <c r="M212" s="195" t="s">
        <v>3</v>
      </c>
      <c r="N212" s="196"/>
      <c r="O212" s="194"/>
      <c r="P212" s="193" t="s">
        <v>4</v>
      </c>
      <c r="Q212" s="194"/>
      <c r="R212" s="193" t="s">
        <v>5</v>
      </c>
      <c r="S212" s="194"/>
      <c r="T212" s="193" t="s">
        <v>6</v>
      </c>
      <c r="U212" s="205"/>
    </row>
    <row r="213" spans="1:21" ht="14.25" customHeight="1" x14ac:dyDescent="0.15">
      <c r="A213" s="23"/>
      <c r="B213" s="24"/>
      <c r="C213" s="95"/>
      <c r="D213" s="78"/>
      <c r="E213" s="24"/>
      <c r="F213" s="79"/>
      <c r="G213" s="80"/>
      <c r="H213" s="11" t="s">
        <v>7</v>
      </c>
      <c r="I213" s="63"/>
      <c r="J213" s="11" t="s">
        <v>7</v>
      </c>
      <c r="K213" s="63"/>
      <c r="L213" s="157" t="s">
        <v>7</v>
      </c>
      <c r="M213" s="78"/>
      <c r="N213" s="24"/>
      <c r="O213" s="24"/>
      <c r="P213" s="80"/>
      <c r="Q213" s="11" t="s">
        <v>7</v>
      </c>
      <c r="R213" s="10"/>
      <c r="S213" s="11" t="s">
        <v>7</v>
      </c>
      <c r="T213" s="10"/>
      <c r="U213" s="12" t="s">
        <v>7</v>
      </c>
    </row>
    <row r="214" spans="1:21" ht="30" customHeight="1" x14ac:dyDescent="0.15">
      <c r="A214" s="14"/>
      <c r="B214" s="15" t="s">
        <v>45</v>
      </c>
      <c r="C214" s="16"/>
      <c r="D214" s="106"/>
      <c r="E214" s="107" t="s">
        <v>46</v>
      </c>
      <c r="F214" s="108"/>
      <c r="G214" s="151"/>
      <c r="H214" s="152">
        <v>1783839</v>
      </c>
      <c r="I214" s="87"/>
      <c r="J214" s="152">
        <v>2390851</v>
      </c>
      <c r="K214" s="153" t="str">
        <f>IF(L214&lt;0,"△","")</f>
        <v>△</v>
      </c>
      <c r="L214" s="180">
        <f>H214-J214</f>
        <v>-607012</v>
      </c>
      <c r="M214" s="155"/>
      <c r="N214" s="107" t="s">
        <v>47</v>
      </c>
      <c r="O214" s="109"/>
      <c r="P214" s="151"/>
      <c r="Q214" s="152">
        <v>1783839</v>
      </c>
      <c r="R214" s="87"/>
      <c r="S214" s="152">
        <v>2390851</v>
      </c>
      <c r="T214" s="153" t="str">
        <f>IF(U214&lt;0,"△","")</f>
        <v>△</v>
      </c>
      <c r="U214" s="181">
        <f>Q214-S214</f>
        <v>-607012</v>
      </c>
    </row>
    <row r="215" spans="1:21" ht="14.25" customHeight="1" x14ac:dyDescent="0.15">
      <c r="A215" s="58"/>
      <c r="B215" s="59"/>
      <c r="C215" s="60"/>
      <c r="D215" s="26"/>
      <c r="E215" s="27"/>
      <c r="F215" s="28"/>
      <c r="G215" s="29"/>
      <c r="H215" s="11"/>
      <c r="I215" s="10"/>
      <c r="J215" s="11"/>
      <c r="K215" s="10"/>
      <c r="L215" s="157"/>
      <c r="M215" s="26"/>
      <c r="N215" s="27"/>
      <c r="O215" s="27"/>
      <c r="P215" s="29"/>
      <c r="Q215" s="11"/>
      <c r="R215" s="10"/>
      <c r="S215" s="11"/>
      <c r="T215" s="10"/>
      <c r="U215" s="12"/>
    </row>
    <row r="216" spans="1:21" ht="30" customHeight="1" x14ac:dyDescent="0.15">
      <c r="A216" s="14"/>
      <c r="B216" s="15"/>
      <c r="C216" s="16"/>
      <c r="D216" s="17"/>
      <c r="E216" s="18" t="s">
        <v>48</v>
      </c>
      <c r="F216" s="19"/>
      <c r="G216" s="20"/>
      <c r="H216" s="122">
        <v>1836399</v>
      </c>
      <c r="I216" s="123"/>
      <c r="J216" s="122">
        <v>1915951</v>
      </c>
      <c r="K216" s="124" t="str">
        <f>IF(L216&lt;0,"△","")</f>
        <v>△</v>
      </c>
      <c r="L216" s="175">
        <f>H216-J216</f>
        <v>-79552</v>
      </c>
      <c r="M216" s="21"/>
      <c r="N216" s="18" t="s">
        <v>49</v>
      </c>
      <c r="O216" s="22"/>
      <c r="P216" s="20"/>
      <c r="Q216" s="122">
        <v>1836399</v>
      </c>
      <c r="R216" s="123"/>
      <c r="S216" s="122">
        <v>1915951</v>
      </c>
      <c r="T216" s="124" t="str">
        <f>IF(U216&lt;0,"△","")</f>
        <v>△</v>
      </c>
      <c r="U216" s="174">
        <f>Q216-S216</f>
        <v>-79552</v>
      </c>
    </row>
    <row r="217" spans="1:21" ht="14.25" customHeight="1" x14ac:dyDescent="0.15">
      <c r="A217" s="23"/>
      <c r="B217" s="24"/>
      <c r="C217" s="25"/>
      <c r="D217" s="26"/>
      <c r="E217" s="186" t="s">
        <v>66</v>
      </c>
      <c r="F217" s="28"/>
      <c r="G217" s="29"/>
      <c r="H217" s="126"/>
      <c r="I217" s="127"/>
      <c r="J217" s="126"/>
      <c r="K217" s="127"/>
      <c r="L217" s="129"/>
      <c r="M217" s="26"/>
      <c r="N217" s="186" t="s">
        <v>67</v>
      </c>
      <c r="O217" s="27"/>
      <c r="P217" s="29"/>
      <c r="Q217" s="126"/>
      <c r="R217" s="127"/>
      <c r="S217" s="126"/>
      <c r="T217" s="127"/>
      <c r="U217" s="141"/>
    </row>
    <row r="218" spans="1:21" ht="30" customHeight="1" x14ac:dyDescent="0.15">
      <c r="A218" s="14"/>
      <c r="B218" s="15"/>
      <c r="C218" s="16"/>
      <c r="D218" s="17"/>
      <c r="E218" s="206"/>
      <c r="F218" s="19"/>
      <c r="G218" s="20"/>
      <c r="H218" s="122">
        <v>8247362</v>
      </c>
      <c r="I218" s="123"/>
      <c r="J218" s="122">
        <v>14642163</v>
      </c>
      <c r="K218" s="124" t="str">
        <f>IF(L218&lt;0,"△","")</f>
        <v>△</v>
      </c>
      <c r="L218" s="175">
        <f>H218-J218</f>
        <v>-6394801</v>
      </c>
      <c r="M218" s="21"/>
      <c r="N218" s="206"/>
      <c r="O218" s="22"/>
      <c r="P218" s="20"/>
      <c r="Q218" s="122">
        <v>8247362</v>
      </c>
      <c r="R218" s="123"/>
      <c r="S218" s="122">
        <v>14642163</v>
      </c>
      <c r="T218" s="124" t="str">
        <f>IF(U218&lt;0,"△","")</f>
        <v>△</v>
      </c>
      <c r="U218" s="174">
        <f>Q218-S218</f>
        <v>-6394801</v>
      </c>
    </row>
    <row r="219" spans="1:21" ht="14.25" customHeight="1" x14ac:dyDescent="0.15">
      <c r="A219" s="23"/>
      <c r="B219" s="24"/>
      <c r="C219" s="25"/>
      <c r="D219" s="26"/>
      <c r="E219" s="27"/>
      <c r="F219" s="28"/>
      <c r="G219" s="29"/>
      <c r="H219" s="126"/>
      <c r="I219" s="127"/>
      <c r="J219" s="126"/>
      <c r="K219" s="127"/>
      <c r="L219" s="129"/>
      <c r="M219" s="26"/>
      <c r="N219" s="27"/>
      <c r="O219" s="27"/>
      <c r="P219" s="29"/>
      <c r="Q219" s="126"/>
      <c r="R219" s="127"/>
      <c r="S219" s="126"/>
      <c r="T219" s="127"/>
      <c r="U219" s="141"/>
    </row>
    <row r="220" spans="1:21" ht="30" customHeight="1" x14ac:dyDescent="0.15">
      <c r="A220" s="93"/>
      <c r="B220" s="34"/>
      <c r="C220" s="96"/>
      <c r="D220" s="33"/>
      <c r="E220" s="34" t="s">
        <v>16</v>
      </c>
      <c r="F220" s="35"/>
      <c r="G220" s="36"/>
      <c r="H220" s="37">
        <f>H214+H216+H218</f>
        <v>11867600</v>
      </c>
      <c r="I220" s="38"/>
      <c r="J220" s="37">
        <f>J214+J216+J218</f>
        <v>18948965</v>
      </c>
      <c r="K220" s="39" t="str">
        <f>IF(L220&lt;0,"△","")</f>
        <v>△</v>
      </c>
      <c r="L220" s="176">
        <f>H220-J220</f>
        <v>-7081365</v>
      </c>
      <c r="M220" s="64"/>
      <c r="N220" s="34" t="s">
        <v>16</v>
      </c>
      <c r="O220" s="65"/>
      <c r="P220" s="36"/>
      <c r="Q220" s="37">
        <f>Q214+Q216+Q218</f>
        <v>11867600</v>
      </c>
      <c r="R220" s="38"/>
      <c r="S220" s="37">
        <f>S214+S216+S218</f>
        <v>18948965</v>
      </c>
      <c r="T220" s="39" t="str">
        <f>IF(U220&lt;0,"△","")</f>
        <v>△</v>
      </c>
      <c r="U220" s="177">
        <f>Q220-S220</f>
        <v>-7081365</v>
      </c>
    </row>
    <row r="221" spans="1:21" ht="14.25" customHeight="1" x14ac:dyDescent="0.15">
      <c r="A221" s="23"/>
      <c r="B221" s="24"/>
      <c r="C221" s="95"/>
      <c r="D221" s="78"/>
      <c r="E221" s="24"/>
      <c r="F221" s="79"/>
      <c r="G221" s="80"/>
      <c r="H221" s="75"/>
      <c r="I221" s="63"/>
      <c r="J221" s="75"/>
      <c r="K221" s="63"/>
      <c r="L221" s="76"/>
      <c r="M221" s="78"/>
      <c r="N221" s="24"/>
      <c r="O221" s="24"/>
      <c r="P221" s="80"/>
      <c r="Q221" s="75"/>
      <c r="R221" s="63"/>
      <c r="S221" s="75"/>
      <c r="T221" s="63"/>
      <c r="U221" s="77"/>
    </row>
    <row r="222" spans="1:21" ht="30" customHeight="1" x14ac:dyDescent="0.15">
      <c r="A222" s="14"/>
      <c r="B222" s="15" t="s">
        <v>50</v>
      </c>
      <c r="C222" s="16"/>
      <c r="D222" s="17"/>
      <c r="E222" s="18" t="s">
        <v>13</v>
      </c>
      <c r="F222" s="19"/>
      <c r="G222" s="20"/>
      <c r="H222" s="122">
        <v>417311474</v>
      </c>
      <c r="I222" s="123"/>
      <c r="J222" s="122">
        <v>435168094</v>
      </c>
      <c r="K222" s="124" t="str">
        <f>IF(L222&lt;0,"△","")</f>
        <v>△</v>
      </c>
      <c r="L222" s="175">
        <f>H222-J222</f>
        <v>-17856620</v>
      </c>
      <c r="M222" s="21"/>
      <c r="N222" s="18" t="s">
        <v>32</v>
      </c>
      <c r="O222" s="22"/>
      <c r="P222" s="20"/>
      <c r="Q222" s="122">
        <v>486301095</v>
      </c>
      <c r="R222" s="123"/>
      <c r="S222" s="122">
        <v>541863588</v>
      </c>
      <c r="T222" s="124" t="str">
        <f>IF(U222&lt;0,"△","")</f>
        <v>△</v>
      </c>
      <c r="U222" s="174">
        <f>Q222-S222</f>
        <v>-55562493</v>
      </c>
    </row>
    <row r="223" spans="1:21" s="13" customFormat="1" ht="14.25" customHeight="1" x14ac:dyDescent="0.15">
      <c r="A223" s="58"/>
      <c r="B223" s="59"/>
      <c r="C223" s="60"/>
      <c r="D223" s="61"/>
      <c r="E223" s="59"/>
      <c r="F223" s="62"/>
      <c r="G223" s="63"/>
      <c r="H223" s="144"/>
      <c r="I223" s="145"/>
      <c r="J223" s="144"/>
      <c r="K223" s="145"/>
      <c r="L223" s="147"/>
      <c r="M223" s="61"/>
      <c r="N223" s="207" t="s">
        <v>65</v>
      </c>
      <c r="O223" s="59"/>
      <c r="P223" s="63"/>
      <c r="Q223" s="144"/>
      <c r="R223" s="145"/>
      <c r="S223" s="144"/>
      <c r="T223" s="145"/>
      <c r="U223" s="146"/>
    </row>
    <row r="224" spans="1:21" ht="30" customHeight="1" x14ac:dyDescent="0.15">
      <c r="A224" s="14"/>
      <c r="B224" s="15"/>
      <c r="C224" s="16"/>
      <c r="D224" s="17"/>
      <c r="E224" s="18" t="s">
        <v>28</v>
      </c>
      <c r="F224" s="19"/>
      <c r="G224" s="20"/>
      <c r="H224" s="122">
        <v>76593000</v>
      </c>
      <c r="I224" s="123"/>
      <c r="J224" s="122">
        <v>114334000</v>
      </c>
      <c r="K224" s="124" t="str">
        <f>IF(L224&lt;0,"△","")</f>
        <v>△</v>
      </c>
      <c r="L224" s="175">
        <f>H224-J224</f>
        <v>-37741000</v>
      </c>
      <c r="M224" s="21"/>
      <c r="N224" s="206"/>
      <c r="O224" s="22"/>
      <c r="P224" s="20"/>
      <c r="Q224" s="122">
        <v>7603379</v>
      </c>
      <c r="R224" s="123"/>
      <c r="S224" s="122">
        <v>7638506</v>
      </c>
      <c r="T224" s="124" t="str">
        <f>IF(U224&lt;0,"△","")</f>
        <v>△</v>
      </c>
      <c r="U224" s="174">
        <f>Q224-S224</f>
        <v>-35127</v>
      </c>
    </row>
    <row r="225" spans="1:21" ht="14.25" customHeight="1" x14ac:dyDescent="0.15">
      <c r="A225" s="23"/>
      <c r="B225" s="24"/>
      <c r="C225" s="25"/>
      <c r="D225" s="78"/>
      <c r="E225" s="24"/>
      <c r="F225" s="79"/>
      <c r="G225" s="80"/>
      <c r="H225" s="88"/>
      <c r="I225" s="87"/>
      <c r="J225" s="88"/>
      <c r="K225" s="87"/>
      <c r="L225" s="89"/>
      <c r="M225" s="90"/>
      <c r="N225" s="91"/>
      <c r="O225" s="91"/>
      <c r="P225" s="87"/>
      <c r="Q225" s="88"/>
      <c r="R225" s="87"/>
      <c r="S225" s="88"/>
      <c r="T225" s="87"/>
      <c r="U225" s="92"/>
    </row>
    <row r="226" spans="1:21" ht="30" customHeight="1" x14ac:dyDescent="0.15">
      <c r="A226" s="93"/>
      <c r="B226" s="34"/>
      <c r="C226" s="149"/>
      <c r="D226" s="33"/>
      <c r="E226" s="34" t="s">
        <v>16</v>
      </c>
      <c r="F226" s="35"/>
      <c r="G226" s="36"/>
      <c r="H226" s="37">
        <f>H222+H224</f>
        <v>493904474</v>
      </c>
      <c r="I226" s="38"/>
      <c r="J226" s="37">
        <f>J222+J224</f>
        <v>549502094</v>
      </c>
      <c r="K226" s="39" t="str">
        <f>IF(L226&lt;0,"△","")</f>
        <v>△</v>
      </c>
      <c r="L226" s="176">
        <f>H226-J226</f>
        <v>-55597620</v>
      </c>
      <c r="M226" s="41"/>
      <c r="N226" s="42" t="s">
        <v>16</v>
      </c>
      <c r="O226" s="43"/>
      <c r="P226" s="38"/>
      <c r="Q226" s="37">
        <f>Q222+Q224</f>
        <v>493904474</v>
      </c>
      <c r="R226" s="38"/>
      <c r="S226" s="37">
        <f>S222+S224</f>
        <v>549502094</v>
      </c>
      <c r="T226" s="39" t="str">
        <f>IF(U226&lt;0,"△","")</f>
        <v>△</v>
      </c>
      <c r="U226" s="177">
        <f>Q226-S226</f>
        <v>-55597620</v>
      </c>
    </row>
    <row r="227" spans="1:21" s="13" customFormat="1" ht="14.25" customHeight="1" x14ac:dyDescent="0.15">
      <c r="A227" s="58"/>
      <c r="B227" s="59"/>
      <c r="C227" s="59"/>
      <c r="D227" s="59"/>
      <c r="E227" s="59"/>
      <c r="F227" s="59"/>
      <c r="G227" s="59"/>
      <c r="H227" s="173"/>
      <c r="I227" s="59"/>
      <c r="J227" s="173"/>
      <c r="K227" s="59"/>
      <c r="L227" s="173"/>
      <c r="M227" s="59"/>
      <c r="N227" s="59"/>
      <c r="O227" s="59"/>
      <c r="P227" s="59"/>
      <c r="Q227" s="173"/>
      <c r="R227" s="59"/>
      <c r="S227" s="173"/>
      <c r="T227" s="59"/>
      <c r="U227" s="77"/>
    </row>
    <row r="228" spans="1:21" ht="30" customHeight="1" x14ac:dyDescent="0.15">
      <c r="A228" s="14"/>
      <c r="B228" s="15"/>
      <c r="C228" s="109"/>
      <c r="D228" s="109"/>
      <c r="E228" s="107"/>
      <c r="F228" s="109"/>
      <c r="G228" s="109"/>
      <c r="H228" s="111"/>
      <c r="I228" s="109"/>
      <c r="J228" s="111"/>
      <c r="K228" s="112"/>
      <c r="L228" s="111"/>
      <c r="M228" s="94"/>
      <c r="N228" s="107"/>
      <c r="O228" s="109"/>
      <c r="P228" s="109"/>
      <c r="Q228" s="111"/>
      <c r="R228" s="109"/>
      <c r="S228" s="111"/>
      <c r="T228" s="112"/>
      <c r="U228" s="110"/>
    </row>
    <row r="229" spans="1:21" ht="14.25" customHeight="1" x14ac:dyDescent="0.15">
      <c r="A229" s="23"/>
      <c r="B229" s="24"/>
      <c r="C229" s="24"/>
      <c r="D229" s="24"/>
      <c r="E229" s="24"/>
      <c r="F229" s="24"/>
      <c r="G229" s="24"/>
      <c r="H229" s="94"/>
      <c r="I229" s="24"/>
      <c r="J229" s="94"/>
      <c r="K229" s="24"/>
      <c r="L229" s="94"/>
      <c r="M229" s="24"/>
      <c r="N229" s="207"/>
      <c r="O229" s="24"/>
      <c r="P229" s="24"/>
      <c r="Q229" s="94"/>
      <c r="R229" s="24"/>
      <c r="S229" s="94"/>
      <c r="T229" s="24"/>
      <c r="U229" s="81"/>
    </row>
    <row r="230" spans="1:21" ht="30" customHeight="1" x14ac:dyDescent="0.15">
      <c r="A230" s="14"/>
      <c r="B230" s="15"/>
      <c r="C230" s="109"/>
      <c r="D230" s="109"/>
      <c r="E230" s="107"/>
      <c r="F230" s="109"/>
      <c r="G230" s="109"/>
      <c r="H230" s="111"/>
      <c r="I230" s="109"/>
      <c r="J230" s="111"/>
      <c r="K230" s="112"/>
      <c r="L230" s="111"/>
      <c r="M230" s="94"/>
      <c r="N230" s="207"/>
      <c r="O230" s="109"/>
      <c r="P230" s="109"/>
      <c r="Q230" s="111"/>
      <c r="R230" s="109"/>
      <c r="S230" s="111"/>
      <c r="T230" s="112"/>
      <c r="U230" s="110"/>
    </row>
    <row r="231" spans="1:21" ht="14.25" customHeight="1" x14ac:dyDescent="0.15">
      <c r="A231" s="23"/>
      <c r="B231" s="24"/>
      <c r="C231" s="24"/>
      <c r="D231" s="24"/>
      <c r="E231" s="24"/>
      <c r="F231" s="24"/>
      <c r="G231" s="24"/>
      <c r="H231" s="94"/>
      <c r="I231" s="24"/>
      <c r="J231" s="94"/>
      <c r="K231" s="24"/>
      <c r="L231" s="94"/>
      <c r="M231" s="24"/>
      <c r="N231" s="24"/>
      <c r="O231" s="24"/>
      <c r="P231" s="24"/>
      <c r="Q231" s="94"/>
      <c r="R231" s="24"/>
      <c r="S231" s="94"/>
      <c r="T231" s="24"/>
      <c r="U231" s="81"/>
    </row>
    <row r="232" spans="1:21" ht="30" customHeight="1" x14ac:dyDescent="0.15">
      <c r="A232" s="114"/>
      <c r="B232" s="15"/>
      <c r="C232" s="113"/>
      <c r="D232" s="113"/>
      <c r="E232" s="15"/>
      <c r="F232" s="113"/>
      <c r="G232" s="113"/>
      <c r="H232" s="115"/>
      <c r="I232" s="113"/>
      <c r="J232" s="115"/>
      <c r="K232" s="116"/>
      <c r="L232" s="115"/>
      <c r="M232" s="117"/>
      <c r="N232" s="15"/>
      <c r="O232" s="113"/>
      <c r="P232" s="113"/>
      <c r="Q232" s="115"/>
      <c r="R232" s="113"/>
      <c r="S232" s="115"/>
      <c r="T232" s="116"/>
      <c r="U232" s="118"/>
    </row>
    <row r="233" spans="1:21" ht="14.25" customHeight="1" x14ac:dyDescent="0.15">
      <c r="A233" s="23"/>
      <c r="B233" s="24"/>
      <c r="C233" s="24"/>
      <c r="D233" s="24"/>
      <c r="E233" s="24"/>
      <c r="F233" s="24"/>
      <c r="G233" s="24"/>
      <c r="H233" s="94"/>
      <c r="I233" s="24"/>
      <c r="J233" s="94"/>
      <c r="K233" s="24"/>
      <c r="L233" s="94"/>
      <c r="M233" s="24"/>
      <c r="N233" s="207"/>
      <c r="O233" s="24"/>
      <c r="P233" s="24"/>
      <c r="Q233" s="94"/>
      <c r="R233" s="24"/>
      <c r="S233" s="94"/>
      <c r="T233" s="24"/>
      <c r="U233" s="81"/>
    </row>
    <row r="234" spans="1:21" ht="30" customHeight="1" x14ac:dyDescent="0.15">
      <c r="A234" s="14"/>
      <c r="B234" s="15"/>
      <c r="C234" s="109"/>
      <c r="D234" s="109"/>
      <c r="E234" s="107"/>
      <c r="F234" s="109"/>
      <c r="G234" s="109"/>
      <c r="H234" s="111"/>
      <c r="I234" s="109"/>
      <c r="J234" s="111"/>
      <c r="K234" s="112"/>
      <c r="L234" s="111"/>
      <c r="M234" s="94"/>
      <c r="N234" s="207"/>
      <c r="O234" s="109"/>
      <c r="P234" s="109"/>
      <c r="Q234" s="111"/>
      <c r="R234" s="109"/>
      <c r="S234" s="111"/>
      <c r="T234" s="112"/>
      <c r="U234" s="110"/>
    </row>
    <row r="235" spans="1:21" ht="14.25" customHeight="1" x14ac:dyDescent="0.15">
      <c r="A235" s="23"/>
      <c r="B235" s="24"/>
      <c r="C235" s="24"/>
      <c r="D235" s="24"/>
      <c r="E235" s="24"/>
      <c r="F235" s="24"/>
      <c r="G235" s="24"/>
      <c r="H235" s="94"/>
      <c r="I235" s="24"/>
      <c r="J235" s="94"/>
      <c r="K235" s="24"/>
      <c r="L235" s="94"/>
      <c r="M235" s="24"/>
      <c r="N235" s="207"/>
      <c r="O235" s="24"/>
      <c r="P235" s="24"/>
      <c r="Q235" s="94"/>
      <c r="R235" s="24"/>
      <c r="S235" s="94"/>
      <c r="T235" s="24"/>
      <c r="U235" s="81"/>
    </row>
    <row r="236" spans="1:21" ht="30" customHeight="1" x14ac:dyDescent="0.15">
      <c r="A236" s="14"/>
      <c r="B236" s="15"/>
      <c r="C236" s="109"/>
      <c r="D236" s="109"/>
      <c r="E236" s="107"/>
      <c r="F236" s="109"/>
      <c r="G236" s="109"/>
      <c r="H236" s="111"/>
      <c r="I236" s="109"/>
      <c r="J236" s="111"/>
      <c r="K236" s="112"/>
      <c r="L236" s="111"/>
      <c r="M236" s="94"/>
      <c r="N236" s="207"/>
      <c r="O236" s="109"/>
      <c r="P236" s="109"/>
      <c r="Q236" s="111"/>
      <c r="R236" s="109"/>
      <c r="S236" s="111"/>
      <c r="T236" s="112"/>
      <c r="U236" s="110"/>
    </row>
    <row r="237" spans="1:21" ht="14.25" customHeight="1" x14ac:dyDescent="0.15">
      <c r="A237" s="23"/>
      <c r="B237" s="24"/>
      <c r="C237" s="24"/>
      <c r="D237" s="24"/>
      <c r="E237" s="24"/>
      <c r="F237" s="24"/>
      <c r="G237" s="24"/>
      <c r="H237" s="94"/>
      <c r="I237" s="24"/>
      <c r="J237" s="94"/>
      <c r="K237" s="24"/>
      <c r="L237" s="94"/>
      <c r="M237" s="24"/>
      <c r="N237" s="207"/>
      <c r="O237" s="24"/>
      <c r="P237" s="24"/>
      <c r="Q237" s="94"/>
      <c r="R237" s="24"/>
      <c r="S237" s="94"/>
      <c r="T237" s="24"/>
      <c r="U237" s="81"/>
    </row>
    <row r="238" spans="1:21" ht="30" customHeight="1" x14ac:dyDescent="0.15">
      <c r="A238" s="14"/>
      <c r="B238" s="15"/>
      <c r="C238" s="109"/>
      <c r="D238" s="109"/>
      <c r="E238" s="107"/>
      <c r="F238" s="109"/>
      <c r="G238" s="109"/>
      <c r="H238" s="111"/>
      <c r="I238" s="109"/>
      <c r="J238" s="111"/>
      <c r="K238" s="112"/>
      <c r="L238" s="111"/>
      <c r="M238" s="94"/>
      <c r="N238" s="207"/>
      <c r="O238" s="109"/>
      <c r="P238" s="109"/>
      <c r="Q238" s="111"/>
      <c r="R238" s="109"/>
      <c r="S238" s="111"/>
      <c r="T238" s="112"/>
      <c r="U238" s="110"/>
    </row>
    <row r="239" spans="1:21" ht="14.25" customHeight="1" x14ac:dyDescent="0.15">
      <c r="A239" s="23"/>
      <c r="B239" s="24"/>
      <c r="C239" s="24"/>
      <c r="D239" s="24"/>
      <c r="E239" s="24"/>
      <c r="F239" s="24"/>
      <c r="G239" s="24"/>
      <c r="H239" s="94"/>
      <c r="I239" s="24"/>
      <c r="J239" s="94"/>
      <c r="K239" s="24"/>
      <c r="L239" s="94"/>
      <c r="M239" s="24"/>
      <c r="N239" s="24"/>
      <c r="O239" s="24"/>
      <c r="P239" s="24"/>
      <c r="Q239" s="94"/>
      <c r="R239" s="24"/>
      <c r="S239" s="94"/>
      <c r="T239" s="24"/>
      <c r="U239" s="81"/>
    </row>
    <row r="240" spans="1:21" ht="30" customHeight="1" thickBot="1" x14ac:dyDescent="0.2">
      <c r="A240" s="48"/>
      <c r="B240" s="49"/>
      <c r="C240" s="56"/>
      <c r="D240" s="56"/>
      <c r="E240" s="52"/>
      <c r="F240" s="56"/>
      <c r="G240" s="56"/>
      <c r="H240" s="66"/>
      <c r="I240" s="56"/>
      <c r="J240" s="66"/>
      <c r="K240" s="67"/>
      <c r="L240" s="66"/>
      <c r="M240" s="68"/>
      <c r="N240" s="52"/>
      <c r="O240" s="56"/>
      <c r="P240" s="56"/>
      <c r="Q240" s="66"/>
      <c r="R240" s="56"/>
      <c r="S240" s="66"/>
      <c r="T240" s="67"/>
      <c r="U240" s="57"/>
    </row>
    <row r="241" spans="1:21" ht="14.25" customHeight="1" x14ac:dyDescent="0.15">
      <c r="A241" s="24"/>
      <c r="B241" s="24"/>
      <c r="C241" s="24"/>
      <c r="D241" s="24"/>
      <c r="E241" s="24"/>
      <c r="F241" s="24"/>
      <c r="G241" s="24"/>
      <c r="H241" s="94"/>
      <c r="I241" s="24"/>
      <c r="J241" s="94"/>
      <c r="K241" s="24"/>
      <c r="L241" s="94"/>
      <c r="M241" s="24"/>
      <c r="N241" s="24"/>
      <c r="O241" s="24"/>
      <c r="P241" s="24"/>
      <c r="Q241" s="94"/>
      <c r="R241" s="24"/>
      <c r="S241" s="94"/>
      <c r="T241" s="24"/>
      <c r="U241" s="94"/>
    </row>
    <row r="242" spans="1:21" ht="30" customHeight="1" x14ac:dyDescent="0.15">
      <c r="A242" s="97"/>
      <c r="B242" s="98"/>
      <c r="C242" s="99"/>
      <c r="D242" s="99"/>
      <c r="E242" s="98"/>
      <c r="F242" s="99"/>
      <c r="G242" s="99"/>
      <c r="H242" s="100"/>
      <c r="I242" s="99"/>
      <c r="J242" s="100"/>
      <c r="K242" s="101"/>
      <c r="L242" s="100"/>
      <c r="M242" s="102"/>
      <c r="N242" s="98"/>
      <c r="O242" s="99"/>
      <c r="P242" s="99"/>
      <c r="Q242" s="100"/>
      <c r="R242" s="99"/>
      <c r="S242" s="100"/>
      <c r="T242" s="101"/>
      <c r="U242" s="100"/>
    </row>
  </sheetData>
  <mergeCells count="67">
    <mergeCell ref="N63:N64"/>
    <mergeCell ref="T152:U152"/>
    <mergeCell ref="N229:N230"/>
    <mergeCell ref="N237:N238"/>
    <mergeCell ref="N223:N224"/>
    <mergeCell ref="N165:N166"/>
    <mergeCell ref="N169:N170"/>
    <mergeCell ref="P152:Q152"/>
    <mergeCell ref="M152:O152"/>
    <mergeCell ref="R152:S152"/>
    <mergeCell ref="N235:N236"/>
    <mergeCell ref="T212:U212"/>
    <mergeCell ref="N233:N234"/>
    <mergeCell ref="A211:C212"/>
    <mergeCell ref="D211:L211"/>
    <mergeCell ref="N211:U211"/>
    <mergeCell ref="D212:F212"/>
    <mergeCell ref="T92:U92"/>
    <mergeCell ref="K152:L152"/>
    <mergeCell ref="G212:H212"/>
    <mergeCell ref="P92:Q92"/>
    <mergeCell ref="R92:S92"/>
    <mergeCell ref="A151:C152"/>
    <mergeCell ref="A91:C92"/>
    <mergeCell ref="D91:L91"/>
    <mergeCell ref="N91:U91"/>
    <mergeCell ref="D92:F92"/>
    <mergeCell ref="G92:H92"/>
    <mergeCell ref="I212:J212"/>
    <mergeCell ref="T32:U32"/>
    <mergeCell ref="I32:J32"/>
    <mergeCell ref="E217:E218"/>
    <mergeCell ref="N217:N218"/>
    <mergeCell ref="K92:L92"/>
    <mergeCell ref="M92:O92"/>
    <mergeCell ref="I152:J152"/>
    <mergeCell ref="D151:L151"/>
    <mergeCell ref="N151:U151"/>
    <mergeCell ref="D152:F152"/>
    <mergeCell ref="G152:H152"/>
    <mergeCell ref="I92:J92"/>
    <mergeCell ref="M212:O212"/>
    <mergeCell ref="R212:S212"/>
    <mergeCell ref="K212:L212"/>
    <mergeCell ref="P212:Q212"/>
    <mergeCell ref="D32:F32"/>
    <mergeCell ref="M32:O32"/>
    <mergeCell ref="R32:S32"/>
    <mergeCell ref="K32:L32"/>
    <mergeCell ref="P32:Q32"/>
    <mergeCell ref="G32:H32"/>
    <mergeCell ref="N59:N60"/>
    <mergeCell ref="A1:U1"/>
    <mergeCell ref="G4:H4"/>
    <mergeCell ref="I4:J4"/>
    <mergeCell ref="K4:L4"/>
    <mergeCell ref="P4:Q4"/>
    <mergeCell ref="R4:S4"/>
    <mergeCell ref="M4:O4"/>
    <mergeCell ref="A3:C4"/>
    <mergeCell ref="D3:L3"/>
    <mergeCell ref="D4:F4"/>
    <mergeCell ref="N3:U3"/>
    <mergeCell ref="T4:U4"/>
    <mergeCell ref="A31:C32"/>
    <mergeCell ref="D31:L31"/>
    <mergeCell ref="N31:U31"/>
  </mergeCells>
  <phoneticPr fontId="2"/>
  <printOptions horizontalCentered="1" verticalCentered="1"/>
  <pageMargins left="0.39370078740157483" right="0.39370078740157483" top="0.27559055118110237" bottom="0.59055118110236227" header="0.51181102362204722" footer="0.51181102362204722"/>
  <pageSetup paperSize="9" scale="80" fitToHeight="0" orientation="landscape" blackAndWhite="1" r:id="rId1"/>
  <headerFooter alignWithMargins="0"/>
  <rowBreaks count="7" manualBreakCount="7">
    <brk id="30" min="1" max="20" man="1"/>
    <brk id="60" min="1" max="20" man="1"/>
    <brk id="90" min="1" max="20" man="1"/>
    <brk id="120" min="1" max="20" man="1"/>
    <brk id="150" min="1" max="20" man="1"/>
    <brk id="180" max="20" man="1"/>
    <brk id="210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予算概要</vt:lpstr>
      <vt:lpstr>予算概要!Print_Area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2020-02-06T06:12:49Z</dcterms:created>
  <dcterms:modified xsi:type="dcterms:W3CDTF">2020-02-06T06:13:09Z</dcterms:modified>
</cp:coreProperties>
</file>