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0"/>
  <c r="V52" i="94" s="1"/>
  <c r="AL31" i="82"/>
  <c r="U52" i="94" s="1"/>
  <c r="AL31" i="81"/>
  <c r="S52" i="94" s="1"/>
  <c r="AL31" i="79"/>
  <c r="R52" i="94" s="1"/>
  <c r="AL31" i="89"/>
  <c r="Q52" i="94" s="1"/>
  <c r="AL31" i="88"/>
  <c r="P52" i="94" s="1"/>
  <c r="AL31" i="87"/>
  <c r="O52" i="94" s="1"/>
  <c r="AL31" i="85"/>
  <c r="M52" i="94" s="1"/>
  <c r="AL31" i="77"/>
  <c r="K52" i="94" s="1"/>
  <c r="AL31" i="76"/>
  <c r="J52" i="94" s="1"/>
  <c r="AL31" i="75"/>
  <c r="I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Y18" i="84" s="1"/>
  <c r="AO18" i="82"/>
  <c r="AH18" i="82" s="1"/>
  <c r="Y18" i="82" s="1"/>
  <c r="AO18" i="80"/>
  <c r="AH18" i="80" s="1"/>
  <c r="AO18" i="90"/>
  <c r="AH18" i="90" s="1"/>
  <c r="AO18" i="91"/>
  <c r="AH18" i="91"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31" i="87"/>
  <c r="W45" i="94"/>
  <c r="M45" i="94"/>
  <c r="N45" i="94"/>
  <c r="F12" i="89"/>
  <c r="H24" i="89" s="1"/>
  <c r="Y18" i="91"/>
  <c r="P16" i="91" s="1"/>
  <c r="X50" i="94" s="1"/>
  <c r="AL27" i="91" l="1"/>
  <c r="X43" i="94" s="1"/>
  <c r="H45" i="94"/>
  <c r="P38" i="94"/>
  <c r="P37" i="94" s="1"/>
  <c r="G32" i="94"/>
  <c r="G31" i="94" s="1"/>
  <c r="H31" i="88"/>
  <c r="AL27" i="80"/>
  <c r="V43" i="94" s="1"/>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AA25" i="94"/>
  <c r="AL27" i="89"/>
  <c r="AL27" i="79"/>
  <c r="R43" i="94" s="1"/>
  <c r="AL27" i="85"/>
  <c r="N37" i="94"/>
  <c r="N19" i="94" s="1"/>
  <c r="Q31" i="94"/>
  <c r="N32" i="94"/>
  <c r="N31" i="94" s="1"/>
  <c r="N26" i="94" s="1"/>
  <c r="N27" i="94" s="1"/>
  <c r="Y21" i="91"/>
  <c r="H27" i="91" s="1"/>
  <c r="P16" i="92"/>
  <c r="Z50" i="94" s="1"/>
  <c r="AA22" i="94"/>
  <c r="AA28" i="94"/>
  <c r="AL27" i="90"/>
  <c r="H29" i="90" s="1"/>
  <c r="AL27" i="78"/>
  <c r="G26" i="94"/>
  <c r="G27" i="94" s="1"/>
  <c r="G38" i="94"/>
  <c r="G37" i="94" s="1"/>
  <c r="G19" i="94" s="1"/>
  <c r="Y18" i="74"/>
  <c r="AL27" i="74"/>
  <c r="AL31" i="74" s="1"/>
  <c r="H52" i="94" s="1"/>
  <c r="Y18" i="76"/>
  <c r="AL27" i="76"/>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91" l="1"/>
  <c r="H29" i="79"/>
  <c r="H29" i="78"/>
  <c r="AL31" i="78"/>
  <c r="L52" i="94" s="1"/>
  <c r="H29" i="80"/>
  <c r="H29" i="84"/>
  <c r="AL31" i="84"/>
  <c r="T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<sst xmlns="http://schemas.openxmlformats.org/spreadsheetml/2006/main" count="3277" uniqueCount="461">
  <si>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</si>
  <si>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</si>
  <si>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</si>
  <si>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</si>
  <si>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</si>
  <si>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</si>
  <si>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</si>
  <si>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</si>
  <si>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</si>
  <si>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</si>
  <si>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</si>
  <si>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</si>
  <si>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</si>
  <si>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</si>
  <si>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</si>
  <si>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</si>
  <si>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</si>
  <si>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</si>
  <si>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</si>
  <si>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</si>
  <si>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</si>
  <si>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</si>
  <si>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</si>
  <si>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</si>
  <si>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</si>
  <si>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</si>
  <si>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</si>
  <si>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</si>
  <si>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</si>
  <si>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</si>
  <si>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</si>
  <si>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</si>
  <si>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</si>
  <si>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</si>
  <si>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</si>
  <si>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</si>
  <si>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</si>
  <si>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</si>
  <si>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</si>
  <si>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</si>
  <si>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</si>
  <si>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</si>
  <si>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</si>
  <si>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</si>
  <si>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</si>
  <si>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</si>
  <si>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</si>
  <si>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</si>
  <si>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</si>
  <si>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</si>
  <si>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</si>
  <si>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</si>
  <si>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</si>
  <si>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</si>
  <si>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</si>
  <si>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</si>
  <si>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</si>
  <si>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</si>
  <si>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</si>
  <si>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</si>
  <si>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</si>
  <si>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</si>
  <si>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</si>
  <si>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</si>
  <si>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</si>
  <si>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</si>
  <si>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</si>
  <si>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</si>
  <si>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</si>
  <si>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</si>
  <si>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</si>
  <si>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</si>
  <si>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</si>
  <si>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</si>
  <si>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</si>
  <si>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</si>
  <si>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</si>
  <si>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</si>
  <si>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</si>
  <si>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</si>
  <si>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</si>
  <si>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</si>
  <si>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</si>
  <si>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</si>
  <si>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</si>
  <si>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</si>
  <si>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</si>
  <si>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</si>
  <si>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</si>
  <si>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</si>
  <si>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</si>
  <si>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</si>
  <si>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</si>
  <si>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</si>
  <si>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</si>
  <si>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</si>
  <si>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</si>
  <si>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</si>
  <si>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</si>
  <si>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</si>
  <si>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</si>
  <si>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</si>
  <si>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</si>
  <si>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</si>
  <si>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</si>
  <si>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</si>
  <si>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</si>
  <si>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</si>
  <si>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</si>
  <si>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</si>
  <si>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</si>
  <si>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</si>
  <si>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</si>
  <si>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</si>
  <si>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</si>
  <si>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</si>
  <si>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</si>
  <si>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</si>
  <si>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</si>
  <si>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</si>
  <si>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</si>
  <si>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</si>
  <si>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</si>
  <si>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</si>
  <si>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</si>
  <si>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</si>
  <si>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</si>
  <si>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</si>
  <si>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</si>
  <si>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</si>
  <si>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</si>
  <si>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</si>
  <si>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</si>
  <si>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</si>
  <si>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</si>
  <si>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</si>
  <si>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</si>
  <si>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</si>
  <si>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</si>
  <si>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</si>
  <si>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</si>
  <si>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</si>
  <si>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</si>
  <si>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</si>
  <si>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</si>
  <si>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</si>
  <si>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</si>
  <si>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</si>
  <si>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</si>
  <si>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</si>
  <si>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</si>
  <si>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</si>
  <si>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</si>
  <si>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</si>
  <si>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</si>
  <si>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</si>
  <si>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</si>
  <si>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</si>
  <si>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</si>
  <si>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</si>
  <si>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</si>
  <si>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</si>
  <si>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</si>
  <si>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</si>
  <si>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</si>
  <si>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</si>
  <si>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</si>
  <si>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</si>
  <si>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</si>
  <si>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</si>
  <si>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</si>
  <si>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</si>
  <si>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</si>
  <si>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</si>
  <si>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</si>
  <si>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</si>
  <si>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</si>
  <si>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</si>
  <si>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</si>
  <si>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</si>
  <si>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</si>
  <si>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</si>
  <si>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</si>
  <si>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</si>
  <si>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</si>
  <si>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</si>
  <si>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</si>
  <si>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</si>
  <si>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</si>
  <si>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</si>
  <si>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</si>
  <si>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</si>
  <si>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</si>
  <si>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</si>
  <si>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</si>
  <si>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</si>
  <si>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</si>
  <si>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</si>
  <si>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</si>
  <si>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</si>
  <si>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</si>
  <si>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</si>
  <si>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</si>
  <si>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</si>
  <si>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</si>
  <si>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</si>
  <si>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</si>
  <si>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</si>
  <si>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</si>
  <si>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</si>
  <si>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</si>
  <si>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</si>
  <si>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</si>
  <si>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</si>
  <si>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</si>
  <si>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</si>
  <si>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</si>
  <si>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</si>
  <si>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</si>
  <si>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</si>
  <si>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</si>
  <si>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</si>
  <si>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</si>
  <si>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</si>
  <si>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</si>
  <si>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</si>
  <si>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</si>
  <si>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</si>
  <si>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</si>
  <si>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</si>
  <si>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</si>
  <si>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</si>
  <si>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</si>
  <si>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</si>
  <si>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</si>
  <si>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</si>
  <si>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</si>
  <si>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</si>
  <si>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</si>
  <si>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</si>
  <si>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</si>
  <si>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</si>
  <si>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</si>
  <si>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</si>
  <si>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</si>
  <si>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</si>
  <si>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</si>
  <si>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</si>
  <si>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</si>
  <si>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</si>
  <si>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</si>
  <si>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</si>
  <si>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</si>
  <si>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</si>
  <si>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</si>
  <si>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</si>
  <si>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</si>
  <si>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</si>
  <si>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</si>
  <si>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</si>
  <si>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</si>
  <si>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</si>
  <si>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</si>
  <si>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</si>
  <si>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</si>
  <si>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</si>
  <si>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</si>
  <si>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</si>
  <si>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</si>
  <si>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</si>
  <si>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</si>
  <si>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</si>
  <si>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</si>
  <si>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</si>
  <si>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</si>
  <si>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</si>
  <si>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</si>
  <si>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</si>
  <si>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</si>
  <si>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</si>
  <si>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</si>
  <si>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</si>
  <si>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</si>
  <si>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</si>
  <si>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</si>
  <si>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</si>
  <si>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</si>
  <si>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</si>
  <si>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</si>
  <si>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</si>
  <si>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</si>
  <si>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</si>
  <si>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</si>
  <si>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</si>
  <si>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</si>
  <si>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</si>
  <si>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</si>
  <si>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</si>
  <si>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</si>
  <si>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</si>
  <si>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</si>
  <si>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</si>
  <si>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</si>
  <si>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</si>
  <si>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</si>
  <si>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</si>
  <si>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</si>
  <si>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</si>
  <si>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</si>
  <si>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</si>
  <si>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</si>
  <si>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</si>
  <si>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</si>
  <si>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</si>
  <si>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</si>
  <si>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</si>
  <si>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</si>
  <si>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</si>
  <si>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</si>
  <si>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</si>
  <si>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</si>
  <si>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</si>
  <si>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</si>
  <si>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</si>
  <si>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</si>
  <si>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</si>
  <si>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</si>
  <si>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</si>
  <si>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</si>
  <si>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</si>
  <si>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</si>
  <si>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</si>
  <si>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</si>
  <si>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</si>
  <si>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</si>
  <si>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</si>
  <si>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</si>
  <si>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</si>
  <si>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</si>
  <si>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</si>
  <si>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</si>
  <si>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</si>
  <si>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</si>
  <si>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</si>
  <si>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</si>
  <si>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</si>
  <si>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</si>
  <si>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</si>
  <si>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</si>
  <si>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</si>
  <si>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</si>
  <si>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</si>
  <si>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</si>
  <si>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</si>
  <si>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</si>
  <si>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</si>
  <si>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</si>
  <si>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</si>
  <si>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</si>
  <si>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</si>
  <si>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</si>
  <si>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</si>
  <si>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</si>
  <si>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</si>
  <si>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</si>
  <si>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</si>
  <si>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</si>
  <si>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</si>
  <si>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</si>
  <si>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</si>
  <si>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</si>
  <si>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</si>
  <si>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</si>
  <si>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</si>
  <si>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</si>
  <si>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</si>
  <si>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</si>
  <si>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</si>
  <si>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</si>
  <si>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</si>
  <si>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</si>
  <si>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</si>
  <si>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</si>
  <si>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</si>
  <si>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</si>
  <si>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</si>
  <si>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</si>
  <si>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</si>
  <si>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</si>
  <si>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</si>
  <si>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</si>
  <si>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</si>
  <si>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</si>
  <si>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</si>
  <si>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</si>
  <si>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</si>
  <si>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</si>
  <si>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</si>
  <si>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</si>
  <si>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</si>
  <si>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</si>
  <si>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</si>
  <si>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</si>
  <si>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</si>
  <si>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</si>
  <si>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</si>
  <si>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</si>
  <si>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</si>
  <si>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</si>
  <si>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</si>
  <si>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</si>
  <si>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</si>
  <si>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</si>
  <si>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</si>
  <si>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</si>
  <si>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</si>
  <si>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</si>
  <si>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</si>
  <si>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</si>
  <si>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</si>
  <si>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</si>
  <si>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</si>
  <si>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</si>
  <si>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</si>
  <si>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</si>
  <si>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</si>
  <si>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</si>
  <si>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</si>
  <si>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</si>
  <si>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</si>
  <si>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</si>
  <si>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</si>
  <si>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</si>
  <si>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</si>
  <si>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</si>
  <si>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</si>
  <si>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</si>
  <si>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</si>
  <si>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</si>
  <si>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</si>
  <si>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</si>
  <si>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</si>
  <si>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</si>
  <si>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</si>
  <si>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</si>
  <si>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</si>
  <si>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</si>
  <si>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</si>
  <si>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</si>
  <si>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</si>
  <si>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</si>
  <si>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</si>
  <si>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令和6年6月26日</t>
    <phoneticPr fontId="3"/>
  </si>
  <si>
    <t>横浜市長</t>
  </si>
  <si>
    <t>東京都千代田区九段南2-4-16</t>
    <phoneticPr fontId="3"/>
  </si>
  <si>
    <t>池田建設株式会社
代表取締役　古賀智道</t>
    <phoneticPr fontId="3"/>
  </si>
  <si>
    <t>03-3263-2900</t>
    <phoneticPr fontId="3"/>
  </si>
  <si>
    <t>池田建設株式会社</t>
    <phoneticPr fontId="3"/>
  </si>
  <si>
    <t>総合工事業</t>
    <phoneticPr fontId="3"/>
  </si>
  <si>
    <t>完成工事高　16,153百万円</t>
    <phoneticPr fontId="3"/>
  </si>
  <si>
    <t>159名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</si>
</sst>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3088" y="2212181"/>
          <a:ext cx="657225" cy="628650"/>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3563" y="2193131"/>
          <a:ext cx="657225" cy="619125"/>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3563" y="2212181"/>
          <a:ext cx="657225" cy="628650"/>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3563" y="2202656"/>
          <a:ext cx="657225" cy="628650"/>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3563" y="2202656"/>
          <a:ext cx="657225" cy="628650"/>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3563" y="2212181"/>
          <a:ext cx="657225" cy="628650"/>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3563" y="2193131"/>
          <a:ext cx="657225" cy="62865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3563" y="2231231"/>
          <a:ext cx="657225" cy="619125"/>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3563" y="2202656"/>
          <a:ext cx="657225" cy="62865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3563" y="2202656"/>
          <a:ext cx="657225" cy="628650"/>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3563" y="2221706"/>
          <a:ext cx="657225" cy="62865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26" zoomScaleNormal="100" zoomScaleSheetLayoutView="100" workbookViewId="0">
      <selection activeCell="M49" sqref="M49"/>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451</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35" customHeight="1" x14ac:dyDescent="0.15">
      <c r="C33" s="78"/>
      <c r="O33" s="79"/>
      <c r="Q33" s="20"/>
      <c r="R33" s="20"/>
      <c r="S33" s="20"/>
    </row>
    <row r="34" spans="1:19" ht="14.25" x14ac:dyDescent="0.15">
      <c r="C34" s="78"/>
      <c r="L34" s="482" t="s">
        <v>452</v>
      </c>
      <c r="M34" s="483"/>
      <c r="N34" s="483"/>
      <c r="O34" s="484"/>
      <c r="Q34" s="20"/>
      <c r="R34" s="20"/>
      <c r="S34" s="20"/>
    </row>
    <row r="35" spans="1:19" ht="11.25" customHeight="1" x14ac:dyDescent="0.15">
      <c r="C35" s="78"/>
      <c r="O35" s="80"/>
      <c r="Q35" s="20"/>
      <c r="R35" s="20"/>
      <c r="S35" s="20"/>
    </row>
    <row r="36" spans="1:19" ht="13.5" x14ac:dyDescent="0.15">
      <c r="C36" s="514" t="s">
        <v>453</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454</v>
      </c>
      <c r="K39" s="473"/>
      <c r="L39" s="474"/>
      <c r="M39" s="474"/>
      <c r="N39" s="474"/>
      <c r="O39" s="475"/>
      <c r="Q39" s="20"/>
      <c r="R39" s="20"/>
    </row>
    <row r="40" spans="1:19" ht="26.25" customHeight="1" x14ac:dyDescent="0.15">
      <c r="C40" s="78"/>
      <c r="H40" s="23" t="s">
        <v>7</v>
      </c>
      <c r="I40" s="23"/>
      <c r="J40" s="473" t="s">
        <v>455</v>
      </c>
      <c r="K40" s="473"/>
      <c r="L40" s="474"/>
      <c r="M40" s="474"/>
      <c r="N40" s="474"/>
      <c r="O40" s="475"/>
    </row>
    <row r="41" spans="1:19" x14ac:dyDescent="0.15">
      <c r="C41" s="78"/>
      <c r="J41" s="21" t="s">
        <v>8</v>
      </c>
      <c r="O41" s="79"/>
    </row>
    <row r="42" spans="1:19" x14ac:dyDescent="0.15">
      <c r="C42" s="78"/>
      <c r="J42" s="24" t="s">
        <v>9</v>
      </c>
      <c r="K42" s="24"/>
      <c r="L42" s="526" t="s">
        <v>456</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457</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3953</v>
      </c>
      <c r="N48" s="489"/>
      <c r="O48" s="490"/>
    </row>
    <row r="49" spans="3:21" ht="18" customHeight="1" x14ac:dyDescent="0.15">
      <c r="C49" s="467" t="s">
        <v>11</v>
      </c>
      <c r="D49" s="468"/>
      <c r="E49" s="469"/>
      <c r="F49" s="522" t="s">
        <v>454</v>
      </c>
      <c r="G49" s="523"/>
      <c r="H49" s="523"/>
      <c r="I49" s="523"/>
      <c r="J49" s="523"/>
      <c r="K49" s="523"/>
      <c r="L49" s="126" t="s">
        <v>172</v>
      </c>
      <c r="M49" s="394"/>
      <c r="N49" s="491" t="s">
        <v>456</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458</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t="s">
        <v>459</v>
      </c>
      <c r="G58" s="437"/>
      <c r="H58" s="437"/>
      <c r="I58" s="437"/>
      <c r="J58" s="437"/>
      <c r="K58" s="437"/>
      <c r="L58" s="437"/>
      <c r="M58" s="437"/>
      <c r="N58" s="437"/>
      <c r="O58" s="438"/>
    </row>
    <row r="59" spans="3:21" ht="26.25" customHeight="1" x14ac:dyDescent="0.15">
      <c r="C59" s="301"/>
      <c r="D59" s="318" t="s">
        <v>24</v>
      </c>
      <c r="E59" s="319" t="s">
        <v>378</v>
      </c>
      <c r="F59" s="439" t="s">
        <v>460</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1087.7</v>
      </c>
      <c r="I63" s="241" t="s">
        <v>4</v>
      </c>
      <c r="J63" s="447" t="s">
        <v>324</v>
      </c>
      <c r="K63" s="448"/>
      <c r="L63" s="449"/>
      <c r="M63" s="442">
        <f>+別紙!AA14</f>
        <v>1087.7</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f>+別紙!AA15</f>
        <v>182.7</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905</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35" customHeight="1" x14ac:dyDescent="0.15">
      <c r="A77" s="21"/>
      <c r="B77" s="21"/>
      <c r="C77" s="182">
        <v>3</v>
      </c>
      <c r="D77" s="434" t="s">
        <v>442</v>
      </c>
      <c r="E77" s="434"/>
      <c r="F77" s="434"/>
      <c r="G77" s="434"/>
      <c r="H77" s="434"/>
      <c r="I77" s="434"/>
      <c r="J77" s="434"/>
      <c r="K77" s="434"/>
      <c r="L77" s="434"/>
      <c r="M77" s="434"/>
      <c r="N77" s="434"/>
      <c r="O77" s="435"/>
    </row>
    <row r="78" spans="1:22" ht="28.3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3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3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3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3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9.3000000000000007</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14</v>
      </c>
      <c r="E24" s="603"/>
      <c r="F24" s="603"/>
      <c r="G24" s="195" t="s">
        <v>198</v>
      </c>
      <c r="H24" s="581">
        <f>+F12</f>
        <v>9.3000000000000007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9.3000000000000007</v>
      </c>
      <c r="Q27" s="586"/>
      <c r="R27" s="586"/>
      <c r="S27" s="586"/>
      <c r="T27" s="44" t="s">
        <v>38</v>
      </c>
      <c r="U27" s="64"/>
      <c r="V27" s="64"/>
      <c r="Y27" s="62" t="s">
        <v>39</v>
      </c>
      <c r="Z27" s="65"/>
      <c r="AH27" s="53"/>
      <c r="AI27" s="53"/>
      <c r="AJ27" s="53"/>
      <c r="AK27" s="53"/>
      <c r="AL27" s="549">
        <f>+AH18+P27</f>
        <v>9.3000000000000007</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14</v>
      </c>
      <c r="E29" s="603"/>
      <c r="F29" s="603"/>
      <c r="G29" s="195" t="s">
        <v>198</v>
      </c>
      <c r="H29" s="581">
        <f>+AL27</f>
        <v>9.3000000000000007</v>
      </c>
      <c r="I29" s="582"/>
      <c r="J29" s="195" t="s">
        <v>198</v>
      </c>
      <c r="M29" s="555"/>
      <c r="P29" s="56"/>
      <c r="Q29" s="144"/>
      <c r="R29" s="51" t="s">
        <v>183</v>
      </c>
      <c r="S29" s="557" t="s">
        <v>33</v>
      </c>
      <c r="T29" s="571"/>
      <c r="U29" s="571"/>
      <c r="V29" s="572"/>
      <c r="W29" s="48"/>
      <c r="X29" s="66"/>
      <c r="Y29" s="587" t="s">
        <v>258</v>
      </c>
      <c r="Z29" s="588"/>
      <c r="AA29" s="543">
        <v>9.3000000000000007</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14</v>
      </c>
      <c r="E30" s="603"/>
      <c r="F30" s="603"/>
      <c r="G30" s="195" t="s">
        <v>198</v>
      </c>
      <c r="H30" s="581">
        <f>+AL30</f>
        <v>9</v>
      </c>
      <c r="I30" s="582"/>
      <c r="J30" s="195" t="s">
        <v>198</v>
      </c>
      <c r="M30" s="555"/>
      <c r="P30" s="56"/>
      <c r="R30" s="585">
        <f>+ROUND(AA28,1)+ROUND(AA29,1)+ROUND(AA30,1)</f>
        <v>9.3000000000000007</v>
      </c>
      <c r="S30" s="586"/>
      <c r="T30" s="586"/>
      <c r="U30" s="586"/>
      <c r="V30" s="44" t="s">
        <v>16</v>
      </c>
      <c r="Y30" s="587" t="s">
        <v>186</v>
      </c>
      <c r="Z30" s="588"/>
      <c r="AA30" s="543"/>
      <c r="AB30" s="544"/>
      <c r="AC30" s="544"/>
      <c r="AD30" s="544"/>
      <c r="AE30" s="544"/>
      <c r="AF30" s="44" t="s">
        <v>13</v>
      </c>
      <c r="AL30" s="535">
        <v>9</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55.199999999999996</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18</v>
      </c>
      <c r="E24" s="603"/>
      <c r="F24" s="603"/>
      <c r="G24" s="195" t="s">
        <v>198</v>
      </c>
      <c r="H24" s="581">
        <f>+F12</f>
        <v>55.199999999999996</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50.3</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55.199999999999996</v>
      </c>
      <c r="Q27" s="586"/>
      <c r="R27" s="586"/>
      <c r="S27" s="586"/>
      <c r="T27" s="44" t="s">
        <v>38</v>
      </c>
      <c r="U27" s="64"/>
      <c r="V27" s="64"/>
      <c r="Y27" s="62" t="s">
        <v>39</v>
      </c>
      <c r="Z27" s="65"/>
      <c r="AH27" s="53"/>
      <c r="AI27" s="53"/>
      <c r="AJ27" s="53"/>
      <c r="AK27" s="53"/>
      <c r="AL27" s="549">
        <f>+AH18+P27</f>
        <v>55.199999999999996</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50.3</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18</v>
      </c>
      <c r="E29" s="603"/>
      <c r="F29" s="603"/>
      <c r="G29" s="195" t="s">
        <v>198</v>
      </c>
      <c r="H29" s="581">
        <f>+AL27</f>
        <v>55.199999999999996</v>
      </c>
      <c r="I29" s="582"/>
      <c r="J29" s="195" t="s">
        <v>198</v>
      </c>
      <c r="M29" s="555"/>
      <c r="P29" s="56"/>
      <c r="Q29" s="144"/>
      <c r="R29" s="51" t="s">
        <v>183</v>
      </c>
      <c r="S29" s="557" t="s">
        <v>33</v>
      </c>
      <c r="T29" s="571"/>
      <c r="U29" s="571"/>
      <c r="V29" s="572"/>
      <c r="W29" s="48"/>
      <c r="X29" s="66"/>
      <c r="Y29" s="587" t="s">
        <v>258</v>
      </c>
      <c r="Z29" s="588"/>
      <c r="AA29" s="543">
        <v>4.9000000000000004</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55.199999999999996</v>
      </c>
      <c r="S30" s="586"/>
      <c r="T30" s="586"/>
      <c r="U30" s="586"/>
      <c r="V30" s="44" t="s">
        <v>16</v>
      </c>
      <c r="Y30" s="587" t="s">
        <v>186</v>
      </c>
      <c r="Z30" s="588"/>
      <c r="AA30" s="543"/>
      <c r="AB30" s="544"/>
      <c r="AC30" s="544"/>
      <c r="AD30" s="544"/>
      <c r="AE30" s="544"/>
      <c r="AF30" s="44" t="s">
        <v>13</v>
      </c>
      <c r="AL30" s="535">
        <v>0</v>
      </c>
      <c r="AM30" s="536"/>
      <c r="AN30" s="536"/>
      <c r="AO30" s="536"/>
      <c r="AP30" s="52" t="s">
        <v>13</v>
      </c>
      <c r="AS30" s="580"/>
      <c r="AT30" s="577"/>
      <c r="AU30" s="577"/>
      <c r="AV30" s="578"/>
      <c r="AW30" s="413"/>
    </row>
    <row r="31" spans="2:49" ht="27" customHeight="1" thickTop="1" thickBot="1" x14ac:dyDescent="0.2">
      <c r="B31" s="614" t="s">
        <v>226</v>
      </c>
      <c r="C31" s="615"/>
      <c r="D31" s="603">
        <v>18</v>
      </c>
      <c r="E31" s="603"/>
      <c r="F31" s="603"/>
      <c r="G31" s="195" t="s">
        <v>198</v>
      </c>
      <c r="H31" s="581">
        <f>+AS24</f>
        <v>50.3</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池田建設株式会社</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91.1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74.5</v>
      </c>
      <c r="E24" s="603"/>
      <c r="F24" s="603"/>
      <c r="G24" s="195" t="s">
        <v>198</v>
      </c>
      <c r="H24" s="581">
        <f>+F12</f>
        <v>91.1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91.1</v>
      </c>
      <c r="Q27" s="586"/>
      <c r="R27" s="586"/>
      <c r="S27" s="586"/>
      <c r="T27" s="44" t="s">
        <v>38</v>
      </c>
      <c r="U27" s="64"/>
      <c r="V27" s="64"/>
      <c r="Y27" s="62" t="s">
        <v>39</v>
      </c>
      <c r="Z27" s="65"/>
      <c r="AH27" s="53"/>
      <c r="AI27" s="53"/>
      <c r="AJ27" s="53"/>
      <c r="AK27" s="53"/>
      <c r="AL27" s="549">
        <f>+AH18+P27</f>
        <v>91.1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74.5</v>
      </c>
      <c r="E29" s="603"/>
      <c r="F29" s="603"/>
      <c r="G29" s="195" t="s">
        <v>198</v>
      </c>
      <c r="H29" s="581">
        <f>+AL27</f>
        <v>91.1</v>
      </c>
      <c r="I29" s="582"/>
      <c r="J29" s="195" t="s">
        <v>198</v>
      </c>
      <c r="M29" s="555"/>
      <c r="P29" s="56"/>
      <c r="Q29" s="144"/>
      <c r="R29" s="51" t="s">
        <v>183</v>
      </c>
      <c r="S29" s="557" t="s">
        <v>33</v>
      </c>
      <c r="T29" s="571"/>
      <c r="U29" s="571"/>
      <c r="V29" s="572"/>
      <c r="W29" s="48"/>
      <c r="X29" s="66"/>
      <c r="Y29" s="587" t="s">
        <v>258</v>
      </c>
      <c r="Z29" s="588"/>
      <c r="AA29" s="543">
        <v>91.1</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74.5</v>
      </c>
      <c r="E30" s="603"/>
      <c r="F30" s="603"/>
      <c r="G30" s="195" t="s">
        <v>198</v>
      </c>
      <c r="H30" s="581">
        <f>+AL30</f>
        <v>39.1</v>
      </c>
      <c r="I30" s="582"/>
      <c r="J30" s="195" t="s">
        <v>198</v>
      </c>
      <c r="M30" s="555"/>
      <c r="P30" s="56"/>
      <c r="R30" s="585">
        <f>+ROUND(AA28,1)+ROUND(AA29,1)+ROUND(AA30,1)</f>
        <v>91.1</v>
      </c>
      <c r="S30" s="586"/>
      <c r="T30" s="586"/>
      <c r="U30" s="586"/>
      <c r="V30" s="44" t="s">
        <v>16</v>
      </c>
      <c r="Y30" s="587" t="s">
        <v>186</v>
      </c>
      <c r="Z30" s="588"/>
      <c r="AA30" s="543"/>
      <c r="AB30" s="544"/>
      <c r="AC30" s="544"/>
      <c r="AD30" s="544"/>
      <c r="AE30" s="544"/>
      <c r="AF30" s="44" t="s">
        <v>13</v>
      </c>
      <c r="AL30" s="535">
        <v>39.1</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election activeCell="C37" sqref="C37:O42"/>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池田建設株式会社</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887</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64</v>
      </c>
      <c r="M9" s="320">
        <f>IF(OR(ｷ.紙くず!D24&gt;0,ｷ.紙くず!D24&lt;0),ｷ.紙くず!D24,IF(M$19&gt;0,"0",0))</f>
        <v>0</v>
      </c>
      <c r="N9" s="320">
        <f>IF(OR(ｸ.木くず!D24&gt;0,ｸ.木くず!D24&lt;0),ｸ.木くず!D24,IF(N$19&gt;0,"0",0))</f>
        <v>30.2</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0</v>
      </c>
      <c r="T9" s="320">
        <f>IF(OR(ｾ.ｶﾞﾗｽ･ｺﾝｸﾘ･陶磁器くず!D24&gt;0,ｾ.ｶﾞﾗｽ･ｺﾝｸﾘ･陶磁器くず!D24&lt;0),ｾ.ｶﾞﾗｽ･ｺﾝｸﾘ･陶磁器くず!D24,IF(T$19&gt;0,"0",0))</f>
        <v>14</v>
      </c>
      <c r="U9" s="320">
        <f>IF(OR(ｿ.鉱さい!D24&gt;0,ｿ.鉱さい!D24&lt;0),ｿ.鉱さい!D24,IF(U$19&gt;0,"0",0))</f>
        <v>0</v>
      </c>
      <c r="V9" s="320">
        <f>IF(OR(ﾀ.がれき類!D24&gt;0,ﾀ.がれき類!D24&lt;0),ﾀ.がれき類!D24,IF(V$19&gt;0,"0",0))</f>
        <v>18</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74.5</v>
      </c>
      <c r="AA9" s="322">
        <f>IF(SUM(G9:Z9)&gt;0,SUM(G9:Z9),IF(AA$19&gt;0,"0",0))</f>
        <v>1087.7</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887</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64</v>
      </c>
      <c r="M14" s="326">
        <f>IF(OR(ｷ.紙くず!D29&gt;0,ｷ.紙くず!D29&lt;0),ｷ.紙くず!D29,IF(M$19&gt;0,"0",0))</f>
        <v>0</v>
      </c>
      <c r="N14" s="326">
        <f>IF(OR(ｸ.木くず!D29&gt;0,ｸ.木くず!D29&lt;0),ｸ.木くず!D29,IF(N$19&gt;0,"0",0))</f>
        <v>30.2</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0</v>
      </c>
      <c r="T14" s="326">
        <f>IF(OR(ｾ.ｶﾞﾗｽ･ｺﾝｸﾘ･陶磁器くず!D29&gt;0,ｾ.ｶﾞﾗｽ･ｺﾝｸﾘ･陶磁器くず!D29&lt;0),ｾ.ｶﾞﾗｽ･ｺﾝｸﾘ･陶磁器くず!D29,IF(T$19&gt;0,"0",0))</f>
        <v>14</v>
      </c>
      <c r="U14" s="326">
        <f>IF(OR(ｿ.鉱さい!D29&gt;0,ｿ.鉱さい!D29&lt;0),ｿ.鉱さい!D29,IF(U$19&gt;0,"0",0))</f>
        <v>0</v>
      </c>
      <c r="V14" s="326">
        <f>IF(OR(ﾀ.がれき類!D29&gt;0,ﾀ.がれき類!D29&lt;0),ﾀ.がれき類!D29,IF(V$19&gt;0,"0",0))</f>
        <v>18</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74.5</v>
      </c>
      <c r="AA14" s="328">
        <f t="shared" si="0"/>
        <v>1087.7</v>
      </c>
    </row>
    <row r="15" spans="2:27" ht="24" customHeight="1" x14ac:dyDescent="0.15">
      <c r="B15" s="169" t="s">
        <v>244</v>
      </c>
      <c r="C15" s="684" t="s">
        <v>242</v>
      </c>
      <c r="D15" s="684"/>
      <c r="E15" s="684"/>
      <c r="F15" s="685"/>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64</v>
      </c>
      <c r="M15" s="326">
        <f>IF(OR(ｷ.紙くず!D30&gt;0,ｷ.紙くず!D30&lt;0),ｷ.紙くず!D30,IF(M$19&gt;0,"0",0))</f>
        <v>0</v>
      </c>
      <c r="N15" s="326">
        <f>IF(OR(ｸ.木くず!D30&gt;0,ｸ.木くず!D30&lt;0),ｸ.木くず!D30,IF(N$19&gt;0,"0",0))</f>
        <v>30.2</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14</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74.5</v>
      </c>
      <c r="AA15" s="328">
        <f t="shared" si="0"/>
        <v>182.7</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887</v>
      </c>
      <c r="I16" s="326">
        <f>IF(OR(ｳ.廃油!D31&gt;0,ｳ.廃油!D31&lt;0),ｳ.廃油!D31,IF(I$19&gt;0,"0",0))</f>
        <v>0</v>
      </c>
      <c r="J16" s="326">
        <f>IF(OR(ｴ.廃酸!$D31&gt;0,ｴ.廃酸!$D31&lt;0),ｴ.廃酸!D31,IF(J$19&gt;0,"0",0))</f>
        <v>0</v>
      </c>
      <c r="K16" s="326">
        <f>IF(OR(ｵ.廃ｱﾙｶﾘ!$D31&gt;0,ｵ.廃ｱﾙｶﾘ!$D31&lt;0),ｵ.廃ｱﾙｶﾘ!D31,IF(K$19&gt;0,"0",0))</f>
        <v>0</v>
      </c>
      <c r="L16" s="326" t="str">
        <f>IF(OR(ｶ.廃ﾌﾟﾗ類!D31&gt;0,ｶ.廃ﾌﾟﾗ類!D31&lt;0),ｶ.廃ﾌﾟﾗ類!D31,IF(L$19&gt;0,"0",0))</f>
        <v>0</v>
      </c>
      <c r="M16" s="326">
        <f>IF(OR(ｷ.紙くず!D31&gt;0,ｷ.紙くず!D31&lt;0),ｷ.紙くず!D31,IF(M$19&gt;0,"0",0))</f>
        <v>0</v>
      </c>
      <c r="N16" s="326" t="str">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0</v>
      </c>
      <c r="T16" s="326" t="str">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18</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t="str">
        <f>IF(OR(ﾄ.混合廃棄物その他!D31&gt;0,ﾄ.混合廃棄物その他!D31&lt;0),ﾄ.混合廃棄物その他!D31,IF(Z$19&gt;0,"0",0))</f>
        <v>0</v>
      </c>
      <c r="AA16" s="328">
        <f t="shared" si="0"/>
        <v>905</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128</v>
      </c>
      <c r="I19" s="332">
        <f t="shared" si="1"/>
        <v>0</v>
      </c>
      <c r="J19" s="332">
        <f t="shared" si="1"/>
        <v>0</v>
      </c>
      <c r="K19" s="332">
        <f t="shared" si="1"/>
        <v>0</v>
      </c>
      <c r="L19" s="332">
        <f t="shared" si="1"/>
        <v>3</v>
      </c>
      <c r="M19" s="332">
        <f t="shared" si="1"/>
        <v>0</v>
      </c>
      <c r="N19" s="332">
        <f t="shared" si="1"/>
        <v>16.600000000000001</v>
      </c>
      <c r="O19" s="332">
        <f t="shared" si="1"/>
        <v>0</v>
      </c>
      <c r="P19" s="332">
        <f t="shared" si="1"/>
        <v>0</v>
      </c>
      <c r="Q19" s="332">
        <f t="shared" si="1"/>
        <v>0</v>
      </c>
      <c r="R19" s="332">
        <f t="shared" si="1"/>
        <v>0</v>
      </c>
      <c r="S19" s="332">
        <f t="shared" si="1"/>
        <v>0</v>
      </c>
      <c r="T19" s="332">
        <f t="shared" si="1"/>
        <v>9.3000000000000007</v>
      </c>
      <c r="U19" s="332">
        <f t="shared" si="1"/>
        <v>0</v>
      </c>
      <c r="V19" s="332">
        <f t="shared" si="1"/>
        <v>55.199999999999996</v>
      </c>
      <c r="W19" s="332">
        <f t="shared" si="1"/>
        <v>0</v>
      </c>
      <c r="X19" s="332">
        <f t="shared" si="1"/>
        <v>0</v>
      </c>
      <c r="Y19" s="332">
        <f t="shared" si="1"/>
        <v>0</v>
      </c>
      <c r="Z19" s="333">
        <f t="shared" si="1"/>
        <v>91.1</v>
      </c>
      <c r="AA19" s="334">
        <f t="shared" ref="AA19:AA25" si="2">SUM(G19:Z19)</f>
        <v>303.2</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128</v>
      </c>
      <c r="I37" s="368">
        <f t="shared" si="8"/>
        <v>0</v>
      </c>
      <c r="J37" s="368">
        <f t="shared" si="8"/>
        <v>0</v>
      </c>
      <c r="K37" s="368">
        <f t="shared" si="8"/>
        <v>0</v>
      </c>
      <c r="L37" s="368">
        <f t="shared" si="8"/>
        <v>3</v>
      </c>
      <c r="M37" s="368">
        <f t="shared" si="8"/>
        <v>0</v>
      </c>
      <c r="N37" s="368">
        <f t="shared" si="8"/>
        <v>16.600000000000001</v>
      </c>
      <c r="O37" s="368">
        <f t="shared" si="8"/>
        <v>0</v>
      </c>
      <c r="P37" s="368">
        <f t="shared" si="8"/>
        <v>0</v>
      </c>
      <c r="Q37" s="368">
        <f t="shared" si="8"/>
        <v>0</v>
      </c>
      <c r="R37" s="368">
        <f t="shared" si="8"/>
        <v>0</v>
      </c>
      <c r="S37" s="368">
        <f t="shared" si="8"/>
        <v>0</v>
      </c>
      <c r="T37" s="368">
        <f t="shared" si="8"/>
        <v>9.3000000000000007</v>
      </c>
      <c r="U37" s="368">
        <f t="shared" si="8"/>
        <v>0</v>
      </c>
      <c r="V37" s="368">
        <f t="shared" si="8"/>
        <v>55.199999999999996</v>
      </c>
      <c r="W37" s="368">
        <f t="shared" si="8"/>
        <v>0</v>
      </c>
      <c r="X37" s="368">
        <f t="shared" si="8"/>
        <v>0</v>
      </c>
      <c r="Y37" s="368">
        <f t="shared" si="8"/>
        <v>0</v>
      </c>
      <c r="Z37" s="369">
        <f t="shared" si="8"/>
        <v>91.1</v>
      </c>
      <c r="AA37" s="370">
        <f t="shared" si="4"/>
        <v>303.2</v>
      </c>
    </row>
    <row r="38" spans="2:27" ht="24" customHeight="1" x14ac:dyDescent="0.15">
      <c r="B38" s="167"/>
      <c r="C38" s="655"/>
      <c r="D38" s="208"/>
      <c r="E38" s="206" t="s">
        <v>262</v>
      </c>
      <c r="F38" s="391"/>
      <c r="G38" s="359">
        <f t="shared" ref="G38:Z38" si="9">SUM(G39:G41)</f>
        <v>0</v>
      </c>
      <c r="H38" s="359">
        <f t="shared" si="9"/>
        <v>128</v>
      </c>
      <c r="I38" s="359">
        <f t="shared" si="9"/>
        <v>0</v>
      </c>
      <c r="J38" s="359">
        <f t="shared" si="9"/>
        <v>0</v>
      </c>
      <c r="K38" s="359">
        <f t="shared" si="9"/>
        <v>0</v>
      </c>
      <c r="L38" s="359">
        <f t="shared" si="9"/>
        <v>3</v>
      </c>
      <c r="M38" s="359">
        <f t="shared" si="9"/>
        <v>0</v>
      </c>
      <c r="N38" s="359">
        <f t="shared" si="9"/>
        <v>16.600000000000001</v>
      </c>
      <c r="O38" s="359">
        <f t="shared" si="9"/>
        <v>0</v>
      </c>
      <c r="P38" s="359">
        <f t="shared" si="9"/>
        <v>0</v>
      </c>
      <c r="Q38" s="359">
        <f t="shared" si="9"/>
        <v>0</v>
      </c>
      <c r="R38" s="359">
        <f t="shared" si="9"/>
        <v>0</v>
      </c>
      <c r="S38" s="359">
        <f t="shared" si="9"/>
        <v>0</v>
      </c>
      <c r="T38" s="359">
        <f t="shared" si="9"/>
        <v>9.3000000000000007</v>
      </c>
      <c r="U38" s="359">
        <f t="shared" si="9"/>
        <v>0</v>
      </c>
      <c r="V38" s="359">
        <f t="shared" si="9"/>
        <v>55.199999999999996</v>
      </c>
      <c r="W38" s="359">
        <f t="shared" si="9"/>
        <v>0</v>
      </c>
      <c r="X38" s="359">
        <f t="shared" si="9"/>
        <v>0</v>
      </c>
      <c r="Y38" s="359">
        <f t="shared" si="9"/>
        <v>0</v>
      </c>
      <c r="Z38" s="360">
        <f t="shared" si="9"/>
        <v>91.1</v>
      </c>
      <c r="AA38" s="361">
        <f t="shared" si="4"/>
        <v>303.2</v>
      </c>
    </row>
    <row r="39" spans="2:27" ht="24" customHeight="1" x14ac:dyDescent="0.15">
      <c r="B39" s="167"/>
      <c r="C39" s="655"/>
      <c r="D39" s="209"/>
      <c r="E39" s="204"/>
      <c r="F39" s="202" t="s">
        <v>235</v>
      </c>
      <c r="G39" s="362">
        <f>+ｱ.燃え殻!$AA$28</f>
        <v>0</v>
      </c>
      <c r="H39" s="362">
        <f>+ｲ.汚泥!$AA$28</f>
        <v>25.6</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50.3</v>
      </c>
      <c r="W39" s="362">
        <f>+ﾁ.動物のふん尿!$AA$28</f>
        <v>0</v>
      </c>
      <c r="X39" s="362">
        <f>+ﾂ.動物の死体!$AA$28</f>
        <v>0</v>
      </c>
      <c r="Y39" s="362">
        <f>+ﾃ.ばいじん!$AA$28</f>
        <v>0</v>
      </c>
      <c r="Z39" s="363">
        <f>+ﾄ.混合廃棄物その他!$AA$28</f>
        <v>0</v>
      </c>
      <c r="AA39" s="364">
        <f t="shared" si="4"/>
        <v>75.900000000000006</v>
      </c>
    </row>
    <row r="40" spans="2:27" ht="24" customHeight="1" x14ac:dyDescent="0.15">
      <c r="B40" s="167"/>
      <c r="C40" s="655"/>
      <c r="D40" s="209"/>
      <c r="E40" s="204"/>
      <c r="F40" s="202" t="s">
        <v>261</v>
      </c>
      <c r="G40" s="362">
        <f>+ｱ.燃え殻!$AA$29</f>
        <v>0</v>
      </c>
      <c r="H40" s="362">
        <f>+ｲ.汚泥!$AA$29</f>
        <v>102.4</v>
      </c>
      <c r="I40" s="362">
        <f>+ｳ.廃油!$AA$29</f>
        <v>0</v>
      </c>
      <c r="J40" s="362">
        <f>+ｴ.廃酸!$AA$29</f>
        <v>0</v>
      </c>
      <c r="K40" s="362">
        <f>+ｵ.廃ｱﾙｶﾘ!$AA$29</f>
        <v>0</v>
      </c>
      <c r="L40" s="362">
        <f>+ｶ.廃ﾌﾟﾗ類!$AA$29</f>
        <v>3</v>
      </c>
      <c r="M40" s="362">
        <f>+ｷ.紙くず!$AA$29</f>
        <v>0</v>
      </c>
      <c r="N40" s="362">
        <f>+ｸ.木くず!$AA$29</f>
        <v>16.600000000000001</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9.3000000000000007</v>
      </c>
      <c r="U40" s="362">
        <f>+ｿ.鉱さい!$AA$29</f>
        <v>0</v>
      </c>
      <c r="V40" s="362">
        <f>+ﾀ.がれき類!$AA$29</f>
        <v>4.9000000000000004</v>
      </c>
      <c r="W40" s="362">
        <f>+ﾁ.動物のふん尿!$AA$29</f>
        <v>0</v>
      </c>
      <c r="X40" s="362">
        <f>+ﾂ.動物の死体!$AA$29</f>
        <v>0</v>
      </c>
      <c r="Y40" s="362">
        <f>+ﾃ.ばいじん!$AA$29</f>
        <v>0</v>
      </c>
      <c r="Z40" s="363">
        <f>+ﾄ.混合廃棄物その他!$AA$29</f>
        <v>91.1</v>
      </c>
      <c r="AA40" s="364">
        <f t="shared" si="4"/>
        <v>227.3</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128</v>
      </c>
      <c r="I43" s="371">
        <f>+ｳ.廃油!$AL$27</f>
        <v>0</v>
      </c>
      <c r="J43" s="371">
        <f>+ｴ.廃酸!$AL$27</f>
        <v>0</v>
      </c>
      <c r="K43" s="371">
        <f>+ｵ.廃ｱﾙｶﾘ!$AL$27</f>
        <v>0</v>
      </c>
      <c r="L43" s="371">
        <f>+ｶ.廃ﾌﾟﾗ類!$AL$27</f>
        <v>3</v>
      </c>
      <c r="M43" s="371">
        <f>+ｷ.紙くず!$AL$27</f>
        <v>0</v>
      </c>
      <c r="N43" s="371">
        <f>+ｸ.木くず!$AL$27</f>
        <v>16.600000000000001</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9.3000000000000007</v>
      </c>
      <c r="U43" s="371">
        <f>+ｿ.鉱さい!$AL$27</f>
        <v>0</v>
      </c>
      <c r="V43" s="371">
        <f>+ﾀ.がれき類!$AL$27</f>
        <v>55.199999999999996</v>
      </c>
      <c r="W43" s="371">
        <f>+ﾁ.動物のふん尿!$AL$27</f>
        <v>0</v>
      </c>
      <c r="X43" s="371">
        <f>+ﾂ.動物の死体!$AL$27</f>
        <v>0</v>
      </c>
      <c r="Y43" s="371">
        <f>+ﾃ.ばいじん!$AL$27</f>
        <v>0</v>
      </c>
      <c r="Z43" s="372">
        <f>+ﾄ.混合廃棄物その他!$AL$27</f>
        <v>91.1</v>
      </c>
      <c r="AA43" s="373">
        <f t="shared" si="4"/>
        <v>303.2</v>
      </c>
    </row>
    <row r="44" spans="2:27" ht="24" customHeight="1" x14ac:dyDescent="0.15">
      <c r="B44" s="167"/>
      <c r="C44" s="174"/>
      <c r="D44" s="172" t="s">
        <v>188</v>
      </c>
      <c r="E44" s="664" t="s">
        <v>238</v>
      </c>
      <c r="F44" s="665"/>
      <c r="G44" s="374">
        <f>+ｱ.燃え殻!$AL$30</f>
        <v>0</v>
      </c>
      <c r="H44" s="374">
        <f>+ｲ.汚泥!$AL$30</f>
        <v>76.8</v>
      </c>
      <c r="I44" s="374">
        <f>+ｳ.廃油!$AL$30</f>
        <v>0</v>
      </c>
      <c r="J44" s="374">
        <f>+ｴ.廃酸!$AL$30</f>
        <v>0</v>
      </c>
      <c r="K44" s="374">
        <f>+ｵ.廃ｱﾙｶﾘ!$AL$30</f>
        <v>0</v>
      </c>
      <c r="L44" s="374">
        <f>+ｶ.廃ﾌﾟﾗ類!$AL$30</f>
        <v>3</v>
      </c>
      <c r="M44" s="374">
        <f>+ｷ.紙くず!$AL$30</f>
        <v>0</v>
      </c>
      <c r="N44" s="374">
        <f>+ｸ.木くず!$AL$30</f>
        <v>16</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9</v>
      </c>
      <c r="U44" s="374">
        <f>+ｿ.鉱さい!$AL$30</f>
        <v>0</v>
      </c>
      <c r="V44" s="374">
        <f>+ﾀ.がれき類!$AL$30</f>
        <v>0</v>
      </c>
      <c r="W44" s="374">
        <f>+ﾁ.動物のふん尿!$AL$30</f>
        <v>0</v>
      </c>
      <c r="X44" s="374">
        <f>+ﾂ.動物の死体!$AL$30</f>
        <v>0</v>
      </c>
      <c r="Y44" s="374">
        <f>+ﾃ.ばいじん!$AL$30</f>
        <v>0</v>
      </c>
      <c r="Z44" s="375">
        <f>+ﾄ.混合廃棄物その他!$AL$30</f>
        <v>39.1</v>
      </c>
      <c r="AA44" s="376">
        <f t="shared" si="4"/>
        <v>143.9</v>
      </c>
    </row>
    <row r="45" spans="2:27" ht="24" customHeight="1" x14ac:dyDescent="0.15">
      <c r="B45" s="167"/>
      <c r="C45" s="174"/>
      <c r="D45" s="389" t="s">
        <v>190</v>
      </c>
      <c r="E45" s="666" t="s">
        <v>239</v>
      </c>
      <c r="F45" s="667"/>
      <c r="G45" s="377">
        <f>+ｱ.燃え殻!$AS$24</f>
        <v>0</v>
      </c>
      <c r="H45" s="377">
        <f>+ｲ.汚泥!$AS$24</f>
        <v>25.6</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50.3</v>
      </c>
      <c r="W45" s="377">
        <f>+ﾁ.動物のふん尿!$AS$24</f>
        <v>0</v>
      </c>
      <c r="X45" s="377">
        <f>+ﾂ.動物の死体!$AS$24</f>
        <v>0</v>
      </c>
      <c r="Y45" s="377">
        <f>+ﾃ.ばいじん!$AS$24</f>
        <v>0</v>
      </c>
      <c r="Z45" s="378">
        <f>+ﾄ.混合廃棄物その他!$AS$24</f>
        <v>0</v>
      </c>
      <c r="AA45" s="379">
        <f t="shared" si="4"/>
        <v>75.900000000000006</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1015</v>
      </c>
      <c r="I55" s="414">
        <f t="shared" si="10"/>
        <v>0</v>
      </c>
      <c r="J55" s="414">
        <f t="shared" si="10"/>
        <v>0</v>
      </c>
      <c r="K55" s="414">
        <f t="shared" si="10"/>
        <v>0</v>
      </c>
      <c r="L55" s="414">
        <f t="shared" si="10"/>
        <v>67</v>
      </c>
      <c r="M55" s="414">
        <f t="shared" si="10"/>
        <v>0</v>
      </c>
      <c r="N55" s="414">
        <f t="shared" si="10"/>
        <v>46.8</v>
      </c>
      <c r="O55" s="414">
        <f t="shared" si="10"/>
        <v>0</v>
      </c>
      <c r="P55" s="414">
        <f t="shared" si="10"/>
        <v>0</v>
      </c>
      <c r="Q55" s="414">
        <f t="shared" si="10"/>
        <v>0</v>
      </c>
      <c r="R55" s="414">
        <f t="shared" si="10"/>
        <v>0</v>
      </c>
      <c r="S55" s="414">
        <f t="shared" si="10"/>
        <v>0</v>
      </c>
      <c r="T55" s="414">
        <f t="shared" si="10"/>
        <v>23.3</v>
      </c>
      <c r="U55" s="414">
        <f t="shared" si="10"/>
        <v>0</v>
      </c>
      <c r="V55" s="414">
        <f t="shared" si="10"/>
        <v>73.199999999999989</v>
      </c>
      <c r="W55" s="414">
        <f t="shared" si="10"/>
        <v>0</v>
      </c>
      <c r="X55" s="414">
        <f t="shared" si="10"/>
        <v>0</v>
      </c>
      <c r="Y55" s="414">
        <f t="shared" si="10"/>
        <v>0</v>
      </c>
      <c r="Z55" s="414">
        <f t="shared" si="10"/>
        <v>165.6</v>
      </c>
      <c r="AA55" s="415">
        <f>+AA9+AA19+AA20</f>
        <v>1390.9</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3" zoomScale="130" zoomScaleNormal="100" zoomScaleSheetLayoutView="130" workbookViewId="0">
      <selection activeCell="C37" sqref="C37:O42"/>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35" customHeight="1" x14ac:dyDescent="0.15">
      <c r="C10" s="78"/>
      <c r="O10" s="79"/>
    </row>
    <row r="11" spans="1:16" ht="13.5" x14ac:dyDescent="0.15">
      <c r="C11" s="78"/>
      <c r="L11" s="713" t="str">
        <f>+表紙!L34</f>
        <v>令和6年6月26日</v>
      </c>
      <c r="M11" s="714"/>
      <c r="N11" s="714"/>
      <c r="O11" s="715"/>
    </row>
    <row r="12" spans="1:16" ht="13.3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05" t="str">
        <f>+表紙!J39</f>
        <v>東京都千代田区九段南2-4-16</v>
      </c>
      <c r="K16" s="705"/>
      <c r="L16" s="706"/>
      <c r="M16" s="706"/>
      <c r="N16" s="706"/>
      <c r="O16" s="707"/>
    </row>
    <row r="17" spans="1:15" ht="26.25" customHeight="1" x14ac:dyDescent="0.15">
      <c r="C17" s="78"/>
      <c r="H17" s="23" t="s">
        <v>7</v>
      </c>
      <c r="I17" s="23"/>
      <c r="J17" s="705" t="str">
        <f>+表紙!J40</f>
        <v>池田建設株式会社
代表取締役　古賀智道</v>
      </c>
      <c r="K17" s="705"/>
      <c r="L17" s="706"/>
      <c r="M17" s="706"/>
      <c r="N17" s="706"/>
      <c r="O17" s="707"/>
    </row>
    <row r="18" spans="1:15" x14ac:dyDescent="0.15">
      <c r="C18" s="78"/>
      <c r="J18" s="21" t="s">
        <v>8</v>
      </c>
      <c r="O18" s="79"/>
    </row>
    <row r="19" spans="1:15" x14ac:dyDescent="0.15">
      <c r="C19" s="78"/>
      <c r="J19" s="24" t="s">
        <v>9</v>
      </c>
      <c r="K19" s="24"/>
      <c r="L19" s="718" t="str">
        <f>IF(+表紙!L42="","",+表紙!L42)</f>
        <v>03-3263-2900</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池田建設株式会社</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3953</v>
      </c>
      <c r="N25" s="743"/>
      <c r="O25" s="744"/>
    </row>
    <row r="26" spans="1:15" ht="18" customHeight="1" x14ac:dyDescent="0.15">
      <c r="C26" s="467" t="s">
        <v>11</v>
      </c>
      <c r="D26" s="468"/>
      <c r="E26" s="469"/>
      <c r="F26" s="729" t="str">
        <f>+表紙!F49</f>
        <v>東京都千代田区九段南2-4-16</v>
      </c>
      <c r="G26" s="730"/>
      <c r="H26" s="730"/>
      <c r="I26" s="730"/>
      <c r="J26" s="730"/>
      <c r="K26" s="730"/>
      <c r="L26" s="126" t="s">
        <v>172</v>
      </c>
      <c r="M26" s="223"/>
      <c r="N26" s="733" t="str">
        <f>IF(+表紙!N49="","",+表紙!N49)</f>
        <v>03-3263-2900</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総合工事業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0</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t="str">
        <f>+表紙!F58</f>
        <v>完成工事高　16,153百万円</v>
      </c>
      <c r="G35" s="700"/>
      <c r="H35" s="700"/>
      <c r="I35" s="700"/>
      <c r="J35" s="700"/>
      <c r="K35" s="700"/>
      <c r="L35" s="700"/>
      <c r="M35" s="700"/>
      <c r="N35" s="700"/>
      <c r="O35" s="701"/>
    </row>
    <row r="36" spans="3:15" ht="23.25" customHeight="1" x14ac:dyDescent="0.15">
      <c r="C36" s="301"/>
      <c r="D36" s="318" t="s">
        <v>24</v>
      </c>
      <c r="E36" s="319" t="s">
        <v>378</v>
      </c>
      <c r="F36" s="702" t="str">
        <f>+表紙!F59</f>
        <v>159名</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1087.7</v>
      </c>
      <c r="I40" s="241" t="s">
        <v>4</v>
      </c>
      <c r="J40" s="447" t="s">
        <v>324</v>
      </c>
      <c r="K40" s="448"/>
      <c r="L40" s="449"/>
      <c r="M40" s="746">
        <f>+表紙!M63</f>
        <v>1087.7</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f>+表紙!M64</f>
        <v>182.7</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905</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2.1"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35" customHeight="1" x14ac:dyDescent="0.15">
      <c r="A54" s="21"/>
      <c r="B54" s="21"/>
      <c r="C54" s="182">
        <v>3</v>
      </c>
      <c r="D54" s="434" t="s">
        <v>442</v>
      </c>
      <c r="E54" s="434"/>
      <c r="F54" s="434"/>
      <c r="G54" s="434"/>
      <c r="H54" s="434"/>
      <c r="I54" s="434"/>
      <c r="J54" s="434"/>
      <c r="K54" s="434"/>
      <c r="L54" s="434"/>
      <c r="M54" s="434"/>
      <c r="N54" s="434"/>
      <c r="O54" s="435"/>
    </row>
    <row r="55" spans="1:15" ht="28.3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3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35" customHeight="1" x14ac:dyDescent="0.15">
      <c r="A68" s="21"/>
      <c r="B68" s="21"/>
      <c r="C68" s="182"/>
      <c r="D68" s="183" t="s">
        <v>310</v>
      </c>
      <c r="E68" s="434" t="s">
        <v>408</v>
      </c>
      <c r="F68" s="434"/>
      <c r="G68" s="434"/>
      <c r="H68" s="434"/>
      <c r="I68" s="434"/>
      <c r="J68" s="434"/>
      <c r="K68" s="434"/>
      <c r="L68" s="434"/>
      <c r="M68" s="434"/>
      <c r="N68" s="434"/>
      <c r="O68" s="435"/>
    </row>
    <row r="69" spans="1:15" ht="28.35" customHeight="1" x14ac:dyDescent="0.15">
      <c r="A69" s="21"/>
      <c r="B69" s="21"/>
      <c r="C69" s="182"/>
      <c r="D69" s="183" t="s">
        <v>311</v>
      </c>
      <c r="E69" s="434" t="s">
        <v>316</v>
      </c>
      <c r="F69" s="434"/>
      <c r="G69" s="434"/>
      <c r="H69" s="434"/>
      <c r="I69" s="434"/>
      <c r="J69" s="434"/>
      <c r="K69" s="434"/>
      <c r="L69" s="434"/>
      <c r="M69" s="434"/>
      <c r="N69" s="434"/>
      <c r="O69" s="435"/>
    </row>
    <row r="70" spans="1:15" ht="28.3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128</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887</v>
      </c>
      <c r="E24" s="603"/>
      <c r="F24" s="603"/>
      <c r="G24" s="195" t="s">
        <v>198</v>
      </c>
      <c r="H24" s="581">
        <f>+F12</f>
        <v>128</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25.6</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128</v>
      </c>
      <c r="Q27" s="586"/>
      <c r="R27" s="586"/>
      <c r="S27" s="586"/>
      <c r="T27" s="44" t="s">
        <v>38</v>
      </c>
      <c r="U27" s="64"/>
      <c r="V27" s="64"/>
      <c r="Y27" s="62" t="s">
        <v>39</v>
      </c>
      <c r="Z27" s="65"/>
      <c r="AH27" s="53"/>
      <c r="AI27" s="53"/>
      <c r="AJ27" s="53"/>
      <c r="AK27" s="53"/>
      <c r="AL27" s="549">
        <f>+AH18+P27</f>
        <v>128</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25.6</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887</v>
      </c>
      <c r="E29" s="603"/>
      <c r="F29" s="603"/>
      <c r="G29" s="195" t="s">
        <v>198</v>
      </c>
      <c r="H29" s="581">
        <f>+AL27</f>
        <v>128</v>
      </c>
      <c r="I29" s="582"/>
      <c r="J29" s="195" t="s">
        <v>198</v>
      </c>
      <c r="M29" s="555"/>
      <c r="P29" s="56"/>
      <c r="Q29" s="144"/>
      <c r="R29" s="51" t="s">
        <v>183</v>
      </c>
      <c r="S29" s="557" t="s">
        <v>33</v>
      </c>
      <c r="T29" s="571"/>
      <c r="U29" s="571"/>
      <c r="V29" s="572"/>
      <c r="W29" s="48"/>
      <c r="X29" s="66"/>
      <c r="Y29" s="587" t="s">
        <v>258</v>
      </c>
      <c r="Z29" s="588"/>
      <c r="AA29" s="543">
        <v>102.4</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76.8</v>
      </c>
      <c r="I30" s="582"/>
      <c r="J30" s="195" t="s">
        <v>198</v>
      </c>
      <c r="M30" s="555"/>
      <c r="P30" s="56"/>
      <c r="R30" s="585">
        <f>+ROUND(AA28,1)+ROUND(AA29,1)+ROUND(AA30,1)</f>
        <v>128</v>
      </c>
      <c r="S30" s="586"/>
      <c r="T30" s="586"/>
      <c r="U30" s="586"/>
      <c r="V30" s="44" t="s">
        <v>16</v>
      </c>
      <c r="Y30" s="587" t="s">
        <v>186</v>
      </c>
      <c r="Z30" s="588"/>
      <c r="AA30" s="543"/>
      <c r="AB30" s="544"/>
      <c r="AC30" s="544"/>
      <c r="AD30" s="544"/>
      <c r="AE30" s="544"/>
      <c r="AF30" s="44" t="s">
        <v>13</v>
      </c>
      <c r="AL30" s="535">
        <v>76.8</v>
      </c>
      <c r="AM30" s="536"/>
      <c r="AN30" s="536"/>
      <c r="AO30" s="536"/>
      <c r="AP30" s="52" t="s">
        <v>13</v>
      </c>
      <c r="AS30" s="580"/>
      <c r="AT30" s="577"/>
      <c r="AU30" s="577"/>
      <c r="AV30" s="578"/>
      <c r="AW30" s="413"/>
    </row>
    <row r="31" spans="2:49" ht="27" customHeight="1" thickTop="1" thickBot="1" x14ac:dyDescent="0.2">
      <c r="B31" s="614" t="s">
        <v>226</v>
      </c>
      <c r="C31" s="615"/>
      <c r="D31" s="603">
        <v>887</v>
      </c>
      <c r="E31" s="603"/>
      <c r="F31" s="603"/>
      <c r="G31" s="195" t="s">
        <v>198</v>
      </c>
      <c r="H31" s="581">
        <f>+AS24</f>
        <v>25.6</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3</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64</v>
      </c>
      <c r="E24" s="603"/>
      <c r="F24" s="603"/>
      <c r="G24" s="195" t="s">
        <v>198</v>
      </c>
      <c r="H24" s="581">
        <f>+F12</f>
        <v>3</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3</v>
      </c>
      <c r="Q27" s="586"/>
      <c r="R27" s="586"/>
      <c r="S27" s="586"/>
      <c r="T27" s="44" t="s">
        <v>38</v>
      </c>
      <c r="U27" s="64"/>
      <c r="V27" s="64"/>
      <c r="Y27" s="62" t="s">
        <v>39</v>
      </c>
      <c r="Z27" s="65"/>
      <c r="AH27" s="53"/>
      <c r="AI27" s="53"/>
      <c r="AJ27" s="53"/>
      <c r="AK27" s="53"/>
      <c r="AL27" s="549">
        <f>+AH18+P27</f>
        <v>3</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64</v>
      </c>
      <c r="E29" s="603"/>
      <c r="F29" s="603"/>
      <c r="G29" s="195" t="s">
        <v>198</v>
      </c>
      <c r="H29" s="581">
        <f>+AL27</f>
        <v>3</v>
      </c>
      <c r="I29" s="582"/>
      <c r="J29" s="195" t="s">
        <v>198</v>
      </c>
      <c r="M29" s="555"/>
      <c r="P29" s="56"/>
      <c r="Q29" s="144"/>
      <c r="R29" s="51" t="s">
        <v>183</v>
      </c>
      <c r="S29" s="557" t="s">
        <v>33</v>
      </c>
      <c r="T29" s="571"/>
      <c r="U29" s="571"/>
      <c r="V29" s="572"/>
      <c r="W29" s="48"/>
      <c r="X29" s="66"/>
      <c r="Y29" s="587" t="s">
        <v>258</v>
      </c>
      <c r="Z29" s="588"/>
      <c r="AA29" s="543">
        <v>3</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64</v>
      </c>
      <c r="E30" s="603"/>
      <c r="F30" s="603"/>
      <c r="G30" s="195" t="s">
        <v>198</v>
      </c>
      <c r="H30" s="581">
        <f>+AL30</f>
        <v>3</v>
      </c>
      <c r="I30" s="582"/>
      <c r="J30" s="195" t="s">
        <v>198</v>
      </c>
      <c r="M30" s="555"/>
      <c r="P30" s="56"/>
      <c r="R30" s="585">
        <f>+ROUND(AA28,1)+ROUND(AA29,1)+ROUND(AA30,1)</f>
        <v>3</v>
      </c>
      <c r="S30" s="586"/>
      <c r="T30" s="586"/>
      <c r="U30" s="586"/>
      <c r="V30" s="44" t="s">
        <v>16</v>
      </c>
      <c r="Y30" s="587" t="s">
        <v>186</v>
      </c>
      <c r="Z30" s="588"/>
      <c r="AA30" s="543"/>
      <c r="AB30" s="544"/>
      <c r="AC30" s="544"/>
      <c r="AD30" s="544"/>
      <c r="AE30" s="544"/>
      <c r="AF30" s="44" t="s">
        <v>13</v>
      </c>
      <c r="AL30" s="535">
        <v>3</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80" zoomScaleNormal="80" workbookViewId="0">
      <selection activeCell="C37" sqref="C37:O4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池田建設株式会社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v>0</v>
      </c>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16.600000000000001</v>
      </c>
      <c r="G12" s="550"/>
      <c r="H12" s="550"/>
      <c r="I12" s="52" t="s">
        <v>13</v>
      </c>
      <c r="J12" s="53"/>
      <c r="K12" s="54"/>
      <c r="L12" s="53"/>
      <c r="M12" s="555"/>
      <c r="N12" s="55"/>
      <c r="P12" s="535">
        <v>0</v>
      </c>
      <c r="Q12" s="553"/>
      <c r="R12" s="553"/>
      <c r="S12" s="553"/>
      <c r="T12" s="52" t="s">
        <v>13</v>
      </c>
      <c r="U12" s="53"/>
      <c r="V12" s="53"/>
      <c r="W12" s="53"/>
      <c r="X12" s="53"/>
      <c r="Y12"/>
      <c r="Z12"/>
      <c r="AA12"/>
      <c r="AB12"/>
      <c r="AC12" s="56"/>
      <c r="AE12" s="565"/>
      <c r="AG12" s="137"/>
      <c r="AH12" s="535">
        <v>0</v>
      </c>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v>0</v>
      </c>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v>0</v>
      </c>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v>0</v>
      </c>
      <c r="AV17" s="44" t="s">
        <v>34</v>
      </c>
      <c r="AW17" s="413"/>
    </row>
    <row r="18" spans="2:49" ht="24.75" customHeight="1" thickBot="1" x14ac:dyDescent="0.2">
      <c r="K18" s="56"/>
      <c r="L18" s="53"/>
      <c r="M18" s="555"/>
      <c r="N18" s="56"/>
      <c r="P18" s="535">
        <v>0</v>
      </c>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35" customHeight="1" thickBot="1" x14ac:dyDescent="0.2">
      <c r="B21" s="604" t="s">
        <v>444</v>
      </c>
      <c r="C21" s="604"/>
      <c r="D21" s="604"/>
      <c r="E21" s="604"/>
      <c r="F21" s="604"/>
      <c r="G21" s="604"/>
      <c r="H21" s="604"/>
      <c r="I21" s="604"/>
      <c r="J21" s="604"/>
      <c r="K21" s="56"/>
      <c r="L21" s="53"/>
      <c r="M21" s="555"/>
      <c r="N21" s="56"/>
      <c r="P21" s="535">
        <v>0</v>
      </c>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30.2</v>
      </c>
      <c r="E24" s="603"/>
      <c r="F24" s="603"/>
      <c r="G24" s="195" t="s">
        <v>198</v>
      </c>
      <c r="H24" s="581">
        <f>+F12</f>
        <v>16.600000000000001</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16.600000000000001</v>
      </c>
      <c r="Q27" s="586"/>
      <c r="R27" s="586"/>
      <c r="S27" s="586"/>
      <c r="T27" s="44" t="s">
        <v>38</v>
      </c>
      <c r="U27" s="64"/>
      <c r="V27" s="64"/>
      <c r="Y27" s="62" t="s">
        <v>39</v>
      </c>
      <c r="Z27" s="65"/>
      <c r="AH27" s="53"/>
      <c r="AI27" s="53"/>
      <c r="AJ27" s="53"/>
      <c r="AK27" s="53"/>
      <c r="AL27" s="549">
        <f>+AH18+P27</f>
        <v>16.600000000000001</v>
      </c>
      <c r="AM27" s="550"/>
      <c r="AN27" s="550"/>
      <c r="AO27" s="550"/>
      <c r="AP27" s="52" t="s">
        <v>13</v>
      </c>
      <c r="AQ27" s="268"/>
      <c r="AR27" s="128"/>
      <c r="AS27" s="535">
        <v>0</v>
      </c>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0</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30.2</v>
      </c>
      <c r="E29" s="603"/>
      <c r="F29" s="603"/>
      <c r="G29" s="195" t="s">
        <v>198</v>
      </c>
      <c r="H29" s="581">
        <f>+AL27</f>
        <v>16.600000000000001</v>
      </c>
      <c r="I29" s="582"/>
      <c r="J29" s="195" t="s">
        <v>198</v>
      </c>
      <c r="M29" s="555"/>
      <c r="P29" s="56"/>
      <c r="Q29" s="144"/>
      <c r="R29" s="51" t="s">
        <v>183</v>
      </c>
      <c r="S29" s="557" t="s">
        <v>33</v>
      </c>
      <c r="T29" s="571"/>
      <c r="U29" s="571"/>
      <c r="V29" s="572"/>
      <c r="W29" s="48"/>
      <c r="X29" s="66"/>
      <c r="Y29" s="587" t="s">
        <v>258</v>
      </c>
      <c r="Z29" s="588"/>
      <c r="AA29" s="543">
        <v>16.600000000000001</v>
      </c>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30.2</v>
      </c>
      <c r="E30" s="603"/>
      <c r="F30" s="603"/>
      <c r="G30" s="195" t="s">
        <v>198</v>
      </c>
      <c r="H30" s="581">
        <f>+AL30</f>
        <v>16</v>
      </c>
      <c r="I30" s="582"/>
      <c r="J30" s="195" t="s">
        <v>198</v>
      </c>
      <c r="M30" s="555"/>
      <c r="P30" s="56"/>
      <c r="R30" s="585">
        <f>+ROUND(AA28,1)+ROUND(AA29,1)+ROUND(AA30,1)</f>
        <v>16.600000000000001</v>
      </c>
      <c r="S30" s="586"/>
      <c r="T30" s="586"/>
      <c r="U30" s="586"/>
      <c r="V30" s="44" t="s">
        <v>16</v>
      </c>
      <c r="Y30" s="587" t="s">
        <v>186</v>
      </c>
      <c r="Z30" s="588"/>
      <c r="AA30" s="543"/>
      <c r="AB30" s="544"/>
      <c r="AC30" s="544"/>
      <c r="AD30" s="544"/>
      <c r="AE30" s="544"/>
      <c r="AF30" s="44" t="s">
        <v>13</v>
      </c>
      <c r="AL30" s="535">
        <v>16</v>
      </c>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v>0</v>
      </c>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v>0</v>
      </c>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2024-07-09T05:11:13Z</dcterms:created>
  <dcterms:modified xsi:type="dcterms:W3CDTF">2024-09-09T03:36:01Z</dcterms:modified>
</cp:coreProperties>
</file>