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<sst xmlns="http://schemas.openxmlformats.org/spreadsheetml/2006/main" count="3166" uniqueCount="453">
  <si>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</si>
  <si>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</si>
  <si>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</si>
  <si>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</si>
  <si>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</si>
  <si>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</si>
  <si>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</si>
  <si>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</si>
  <si>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</si>
  <si>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</si>
  <si>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</si>
  <si>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</si>
  <si>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</si>
  <si>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</si>
  <si>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</si>
  <si>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</si>
  <si>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</si>
  <si>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</si>
  <si>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</si>
  <si>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</si>
  <si>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</si>
  <si>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</si>
  <si>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</si>
  <si>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</si>
  <si>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</si>
  <si>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</si>
  <si>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</si>
  <si>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</si>
  <si>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</si>
  <si>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</si>
  <si>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</si>
  <si>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</si>
  <si>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</si>
  <si>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</si>
  <si>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</si>
  <si>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</si>
  <si>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</si>
  <si>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</si>
  <si>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</si>
  <si>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</si>
  <si>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</si>
  <si>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</si>
  <si>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</si>
  <si>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</si>
  <si>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</si>
  <si>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</si>
  <si>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</si>
  <si>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</si>
  <si>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</si>
  <si>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</si>
  <si>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</si>
  <si>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</si>
  <si>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</si>
  <si>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</si>
  <si>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</si>
  <si>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</si>
  <si>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</si>
  <si>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</si>
  <si>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</si>
  <si>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</si>
  <si>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</si>
  <si>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</si>
  <si>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</si>
  <si>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</si>
  <si>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</si>
  <si>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</si>
  <si>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</si>
  <si>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</si>
  <si>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</si>
  <si>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</si>
  <si>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</si>
  <si>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</si>
  <si>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</si>
  <si>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</si>
  <si>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</si>
  <si>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</si>
  <si>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</si>
  <si>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</si>
  <si>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</si>
  <si>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</si>
  <si>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</si>
  <si>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</si>
  <si>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</si>
  <si>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</si>
  <si>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</si>
  <si>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</si>
  <si>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</si>
  <si>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</si>
  <si>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</si>
  <si>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</si>
  <si>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</si>
  <si>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</si>
  <si>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</si>
  <si>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</si>
  <si>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</si>
  <si>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</si>
  <si>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</si>
  <si>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</si>
  <si>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</si>
  <si>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</si>
  <si>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</si>
  <si>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</si>
  <si>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</si>
  <si>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</si>
  <si>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</si>
  <si>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</si>
  <si>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</si>
  <si>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</si>
  <si>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</si>
  <si>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</si>
  <si>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</si>
  <si>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</si>
  <si>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</si>
  <si>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</si>
  <si>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</si>
  <si>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</si>
  <si>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</si>
  <si>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</si>
  <si>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</si>
  <si>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</si>
  <si>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</si>
  <si>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</si>
  <si>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</si>
  <si>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</si>
  <si>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</si>
  <si>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</si>
  <si>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</si>
  <si>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</si>
  <si>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</si>
  <si>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</si>
  <si>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</si>
  <si>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</si>
  <si>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</si>
  <si>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</si>
  <si>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</si>
  <si>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</si>
  <si>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</si>
  <si>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</si>
  <si>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</si>
  <si>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</si>
  <si>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</si>
  <si>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</si>
  <si>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</si>
  <si>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</si>
  <si>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</si>
  <si>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</si>
  <si>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</si>
  <si>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</si>
  <si>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</si>
  <si>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</si>
  <si>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</si>
  <si>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</si>
  <si>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</si>
  <si>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</si>
  <si>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</si>
  <si>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</si>
  <si>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</si>
  <si>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</si>
  <si>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</si>
  <si>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</si>
  <si>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</si>
  <si>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</si>
  <si>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</si>
  <si>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</si>
  <si>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</si>
  <si>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</si>
  <si>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</si>
  <si>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</si>
  <si>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</si>
  <si>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</si>
  <si>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</si>
  <si>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</si>
  <si>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</si>
  <si>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</si>
  <si>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</si>
  <si>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</si>
  <si>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</si>
  <si>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</si>
  <si>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</si>
  <si>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</si>
  <si>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</si>
  <si>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</si>
  <si>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</si>
  <si>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</si>
  <si>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</si>
  <si>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</si>
  <si>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</si>
  <si>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</si>
  <si>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</si>
  <si>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</si>
  <si>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</si>
  <si>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</si>
  <si>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</si>
  <si>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</si>
  <si>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</si>
  <si>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</si>
  <si>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</si>
  <si>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</si>
  <si>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</si>
  <si>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</si>
  <si>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</si>
  <si>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</si>
  <si>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</si>
  <si>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</si>
  <si>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</si>
  <si>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</si>
  <si>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</si>
  <si>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</si>
  <si>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</si>
  <si>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</si>
  <si>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</si>
  <si>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</si>
  <si>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</si>
  <si>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</si>
  <si>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</si>
  <si>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</si>
  <si>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</si>
  <si>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</si>
  <si>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</si>
  <si>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</si>
  <si>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</si>
  <si>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</si>
  <si>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</si>
  <si>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</si>
  <si>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</si>
  <si>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</si>
  <si>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</si>
  <si>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</si>
  <si>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</si>
  <si>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</si>
  <si>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</si>
  <si>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</si>
  <si>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</si>
  <si>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</si>
  <si>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</si>
  <si>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</si>
  <si>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</si>
  <si>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</si>
  <si>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</si>
  <si>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</si>
  <si>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</si>
  <si>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</si>
  <si>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</si>
  <si>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</si>
  <si>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</si>
  <si>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</si>
  <si>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</si>
  <si>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</si>
  <si>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</si>
  <si>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</si>
  <si>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</si>
  <si>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</si>
  <si>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</si>
  <si>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</si>
  <si>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</si>
  <si>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</si>
  <si>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</si>
  <si>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</si>
  <si>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</si>
  <si>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</si>
  <si>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</si>
  <si>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</si>
  <si>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</si>
  <si>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</si>
  <si>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</si>
  <si>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</si>
  <si>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</si>
  <si>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</si>
  <si>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</si>
  <si>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</si>
  <si>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</si>
  <si>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</si>
  <si>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</si>
  <si>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</si>
  <si>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</si>
  <si>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</si>
  <si>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</si>
  <si>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</si>
  <si>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</si>
  <si>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</si>
  <si>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</si>
  <si>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</si>
  <si>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</si>
  <si>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</si>
  <si>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</si>
  <si>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</si>
  <si>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</si>
  <si>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</si>
  <si>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</si>
  <si>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</si>
  <si>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</si>
  <si>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</si>
  <si>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</si>
  <si>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</si>
  <si>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</si>
  <si>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</si>
  <si>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</si>
  <si>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</si>
  <si>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</si>
  <si>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</si>
  <si>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</si>
  <si>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</si>
  <si>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</si>
  <si>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</si>
  <si>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</si>
  <si>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</si>
  <si>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</si>
  <si>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</si>
  <si>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</si>
  <si>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</si>
  <si>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</si>
  <si>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</si>
  <si>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</si>
  <si>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</si>
  <si>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</si>
  <si>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</si>
  <si>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</si>
  <si>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</si>
  <si>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</si>
  <si>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</si>
  <si>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</si>
  <si>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</si>
  <si>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</si>
  <si>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</si>
  <si>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</si>
  <si>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</si>
  <si>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</si>
  <si>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</si>
  <si>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</si>
  <si>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</si>
  <si>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</si>
  <si>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</si>
  <si>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</si>
  <si>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</si>
  <si>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</si>
  <si>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</si>
  <si>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</si>
  <si>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</si>
  <si>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</si>
  <si>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</si>
  <si>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</si>
  <si>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</si>
  <si>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</si>
  <si>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</si>
  <si>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</si>
  <si>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</si>
  <si>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</si>
  <si>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</si>
  <si>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</si>
  <si>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</si>
  <si>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</si>
  <si>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</si>
  <si>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</si>
  <si>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</si>
  <si>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</si>
  <si>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</si>
  <si>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</si>
  <si>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</si>
  <si>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</si>
  <si>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</si>
  <si>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</si>
  <si>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</si>
  <si>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</si>
  <si>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</si>
  <si>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</si>
  <si>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</si>
  <si>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</si>
  <si>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</si>
  <si>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</si>
  <si>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</si>
  <si>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</si>
  <si>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</si>
  <si>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</si>
  <si>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</si>
  <si>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</si>
  <si>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</si>
  <si>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</si>
  <si>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</si>
  <si>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</si>
  <si>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</si>
  <si>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</si>
  <si>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</si>
  <si>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</si>
  <si>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</si>
  <si>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</si>
  <si>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</si>
  <si>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</si>
  <si>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</si>
  <si>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</si>
  <si>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</si>
  <si>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</si>
  <si>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</si>
  <si>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</si>
  <si>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</si>
  <si>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</si>
  <si>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</si>
  <si>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</si>
  <si>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</si>
  <si>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</si>
  <si>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</si>
  <si>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</si>
  <si>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</si>
  <si>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</si>
  <si>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</si>
  <si>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</si>
  <si>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</si>
  <si>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</si>
  <si>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</si>
  <si>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</si>
  <si>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</si>
  <si>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</si>
  <si>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</si>
  <si>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</si>
  <si>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</si>
  <si>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</si>
  <si>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</si>
  <si>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</si>
  <si>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</si>
  <si>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</si>
  <si>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</si>
  <si>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</si>
  <si>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</si>
  <si>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</si>
  <si>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令和    年    月    日</t>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</si>
  <si>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</si>
  <si>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</si>
  <si>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</si>
  <si>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</si>
  <si>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</si>
  <si>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</si>
  <si>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</si>
  <si>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</si>
  <si>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</si>
  <si>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</si>
  <si>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</si>
  <si>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</si>
  <si>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</si>
  <si>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</si>
  <si>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</si>
  <si>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</si>
  <si>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</si>
  <si>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</si>
  <si>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</si>
  <si>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</si>
  <si>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</si>
  <si>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</si>
  <si>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東京都渋谷区代々木2-11-17</t>
    <phoneticPr fontId="3"/>
  </si>
  <si>
    <t>住協建設株式会社　東京本店
専務取締役東京本店長　内山 昇</t>
    <phoneticPr fontId="3"/>
  </si>
  <si>
    <t>03-3370-3838</t>
    <phoneticPr fontId="3"/>
  </si>
  <si>
    <t>横浜市内 各所</t>
    <phoneticPr fontId="3"/>
  </si>
  <si>
    <t>各１～3</t>
    <phoneticPr fontId="3"/>
  </si>
  <si>
    <t>・汚泥⇒収集運搬⇒中間処理（脱水・混練・造粒固化 他）⇒最終処分（再生：ﾘｻｲｸﾙ土材）
・廃プラ⇒収集運搬⇒中間処理（破砕・切削）⇒最終処分（再生：カーペット原料・樹脂原料）
・紙くず⇒収集運搬⇒中間処理（薬剤処理・焼却）⇒最終処分（ダンボール・古紙・セメント燃原料）
・木くず⇒収集運搬⇒中間処理（破砕）⇒最終処分（再生：ボード原料・燃料用チップ）
・金属くず⇒収集運搬⇒中間処理（切断・破砕）⇒最終処分（各種リサイクル・地金）
・ｶﾞﾗｽ・ｺﾝｸﾘｰﾄ・陶磁器くず⇒収集運搬⇒中間処理（破砕）⇒最終処分（再生：路盤材・埋戻材）
・がれき類⇒収集運搬⇒中間処理（破砕）⇒最終処分（再生：路盤材・埋戻材）
・建設混合廃棄物⇒収集運搬⇒中間処理（破砕・圧縮）⇒最終処分（各種リサイクル・埋立）</t>
    <phoneticPr fontId="3"/>
  </si>
  <si>
    <t>東京本店長－建築統括部長－工事一部－各作業所
　　　　　　　　　　　　　　　　　　　 工事二部－各作業所
　　　　　　　　　　　　　　　　　　 　リニューアル部－各作業所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</si>
</sst>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AC52" sqref="AC5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432</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444</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433</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423</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449</v>
      </c>
      <c r="G48" s="577"/>
      <c r="H48" s="577"/>
      <c r="I48" s="578"/>
      <c r="J48" s="578"/>
      <c r="K48" s="578"/>
      <c r="L48" s="578"/>
      <c r="M48" s="578"/>
      <c r="N48" s="578"/>
      <c r="O48" s="578"/>
      <c r="P48" s="487" t="s">
        <v>434</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2995</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435</v>
      </c>
      <c r="G52" s="491"/>
      <c r="H52" s="491"/>
      <c r="I52" s="491"/>
      <c r="J52" s="491"/>
      <c r="K52" s="491"/>
      <c r="L52" s="491"/>
      <c r="M52" s="491"/>
      <c r="N52" s="491"/>
      <c r="O52" s="491"/>
      <c r="P52" s="491"/>
      <c r="Q52" s="491"/>
      <c r="R52" s="491"/>
      <c r="S52" s="491"/>
      <c r="T52" s="491"/>
      <c r="U52" s="492"/>
    </row>
    <row r="53" spans="3:23" ht="15" customHeight="1" x14ac:dyDescent="0.15">
      <c r="C53" s="182" t="s">
        <v>424</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450</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451</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436</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4264.7</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437</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4177.5</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436</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437</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436</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437</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436</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437</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436</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4264.7</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4264.7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437</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4177.5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4177.5</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438</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439</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440</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横浜市内 各所</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441</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428</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3370.9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3439.7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3370.9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3370.9</v>
      </c>
      <c r="P27" s="700"/>
      <c r="Q27" s="700"/>
      <c r="R27" s="700"/>
      <c r="S27" s="49" t="s">
        <v>38</v>
      </c>
      <c r="T27" s="70"/>
      <c r="U27" s="70"/>
      <c r="X27" s="68" t="s">
        <v>39</v>
      </c>
      <c r="Y27" s="71"/>
      <c r="AG27" s="58"/>
      <c r="AH27" s="58"/>
      <c r="AI27" s="58"/>
      <c r="AJ27" s="58"/>
      <c r="AK27" s="742">
        <f>+AG18+O27</f>
        <v>3370.9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3370.9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3439.7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3370.9</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3439.7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F18" sqref="F1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12.4</v>
      </c>
      <c r="P27" s="700"/>
      <c r="Q27" s="700"/>
      <c r="R27" s="700"/>
      <c r="S27" s="49" t="s">
        <v>38</v>
      </c>
      <c r="T27" s="70"/>
      <c r="U27" s="70"/>
      <c r="X27" s="68" t="s">
        <v>39</v>
      </c>
      <c r="Y27" s="71"/>
      <c r="AG27" s="58"/>
      <c r="AH27" s="58"/>
      <c r="AI27" s="58"/>
      <c r="AJ27" s="58"/>
      <c r="AK27" s="742">
        <f>+AG18+O27</f>
        <v>12.4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12.4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L36" sqref="L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72.900000000000006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74.400000000000006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72.900000000000006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72.900000000000006</v>
      </c>
      <c r="P27" s="700"/>
      <c r="Q27" s="700"/>
      <c r="R27" s="700"/>
      <c r="S27" s="49" t="s">
        <v>38</v>
      </c>
      <c r="T27" s="70"/>
      <c r="U27" s="70"/>
      <c r="X27" s="68" t="s">
        <v>39</v>
      </c>
      <c r="Y27" s="71"/>
      <c r="AG27" s="58"/>
      <c r="AH27" s="58"/>
      <c r="AI27" s="58"/>
      <c r="AJ27" s="58"/>
      <c r="AK27" s="742">
        <f>+AG18+O27</f>
        <v>72.900000000000006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72.900000000000006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74.400000000000006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72.900000000000006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74.400000000000006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7" workbookViewId="0">
      <selection activeCell="P34" sqref="P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38.5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39.299999999999997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38.5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38.5</v>
      </c>
      <c r="P27" s="700"/>
      <c r="Q27" s="700"/>
      <c r="R27" s="700"/>
      <c r="S27" s="49" t="s">
        <v>38</v>
      </c>
      <c r="T27" s="70"/>
      <c r="U27" s="70"/>
      <c r="X27" s="68" t="s">
        <v>39</v>
      </c>
      <c r="Y27" s="71"/>
      <c r="AG27" s="58"/>
      <c r="AH27" s="58"/>
      <c r="AI27" s="58"/>
      <c r="AJ27" s="58"/>
      <c r="AK27" s="742">
        <f>+AG18+O27</f>
        <v>38.5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38.5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39.299999999999997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38.5</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39.299999999999997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3"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5" workbookViewId="0">
      <selection activeCell="O34" sqref="O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21</v>
      </c>
      <c r="P27" s="700"/>
      <c r="Q27" s="700"/>
      <c r="R27" s="700"/>
      <c r="S27" s="49" t="s">
        <v>38</v>
      </c>
      <c r="T27" s="70"/>
      <c r="U27" s="70"/>
      <c r="X27" s="68" t="s">
        <v>39</v>
      </c>
      <c r="Y27" s="71"/>
      <c r="AG27" s="58"/>
      <c r="AH27" s="58"/>
      <c r="AI27" s="58"/>
      <c r="AJ27" s="58"/>
      <c r="AK27" s="742">
        <f>+AG18+O27</f>
        <v>21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21</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23.1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X24" sqref="X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124.4</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124.4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124.4</v>
      </c>
      <c r="P27" s="700"/>
      <c r="Q27" s="700"/>
      <c r="R27" s="700"/>
      <c r="S27" s="49" t="s">
        <v>38</v>
      </c>
      <c r="T27" s="70"/>
      <c r="U27" s="70"/>
      <c r="X27" s="68" t="s">
        <v>39</v>
      </c>
      <c r="Y27" s="71"/>
      <c r="AG27" s="58"/>
      <c r="AH27" s="58"/>
      <c r="AI27" s="58"/>
      <c r="AJ27" s="58"/>
      <c r="AK27" s="742">
        <f>+AG18+O27</f>
        <v>124.4</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124.4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127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124.4</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127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B18" workbookViewId="0">
      <selection activeCell="G19" sqref="G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348.6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355.8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348.6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348.6</v>
      </c>
      <c r="P27" s="700"/>
      <c r="Q27" s="700"/>
      <c r="R27" s="700"/>
      <c r="S27" s="49" t="s">
        <v>38</v>
      </c>
      <c r="T27" s="70"/>
      <c r="U27" s="70"/>
      <c r="X27" s="68" t="s">
        <v>39</v>
      </c>
      <c r="Y27" s="71"/>
      <c r="AG27" s="58"/>
      <c r="AH27" s="58"/>
      <c r="AI27" s="58"/>
      <c r="AJ27" s="58"/>
      <c r="AK27" s="742">
        <f>+AG18+O27</f>
        <v>348.6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348.6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355.8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348.6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355.8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C25" sqref="AC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横浜市内 各所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441</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188.8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428</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442</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443</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192.7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188.8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427</v>
      </c>
      <c r="AT26" s="655"/>
      <c r="AU26" s="656"/>
    </row>
    <row r="27" spans="2:48" ht="27" customHeight="1" thickBot="1" x14ac:dyDescent="0.2">
      <c r="B27" s="730" t="s">
        <v>371</v>
      </c>
      <c r="C27" s="731"/>
      <c r="D27" s="731"/>
      <c r="E27" s="732"/>
      <c r="F27" s="711">
        <v>0</v>
      </c>
      <c r="G27" s="712"/>
      <c r="H27" s="214" t="s">
        <v>198</v>
      </c>
      <c r="L27" s="709"/>
      <c r="O27" s="699">
        <f>+Q30+ROUND(Q33,1)</f>
        <v>188.8</v>
      </c>
      <c r="P27" s="700"/>
      <c r="Q27" s="700"/>
      <c r="R27" s="700"/>
      <c r="S27" s="49" t="s">
        <v>38</v>
      </c>
      <c r="T27" s="70"/>
      <c r="U27" s="70"/>
      <c r="X27" s="68" t="s">
        <v>39</v>
      </c>
      <c r="Y27" s="71"/>
      <c r="AG27" s="58"/>
      <c r="AH27" s="58"/>
      <c r="AI27" s="58"/>
      <c r="AJ27" s="58"/>
      <c r="AK27" s="742">
        <f>+AG18+O27</f>
        <v>188.8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188.8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192.7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426</v>
      </c>
      <c r="AT29" s="753"/>
      <c r="AU29" s="754"/>
    </row>
    <row r="30" spans="2:48" ht="27" customHeight="1" thickBot="1" x14ac:dyDescent="0.2">
      <c r="B30" s="725" t="s">
        <v>374</v>
      </c>
      <c r="C30" s="676"/>
      <c r="D30" s="676"/>
      <c r="E30" s="677"/>
      <c r="F30" s="711">
        <v>0</v>
      </c>
      <c r="G30" s="712"/>
      <c r="H30" s="214" t="s">
        <v>198</v>
      </c>
      <c r="L30" s="709"/>
      <c r="O30" s="61"/>
      <c r="Q30" s="699">
        <f>+ROUND(Z28,1)+ROUND(Z29,1)+ROUND(Z30,1)</f>
        <v>188.8</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192.7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425</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7"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横浜市内 各所</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3439.7</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12.7</v>
      </c>
      <c r="M9" s="377">
        <f>IF(OR(ｷ.紙くず!F24&gt;0,ｷ.紙くず!F24&lt;0),ｷ.紙くず!F24,IF(M$19&gt;0,"0",0))</f>
        <v>74.400000000000006</v>
      </c>
      <c r="N9" s="377">
        <f>IF(OR(ｸ.木くず!F24&gt;0,ｸ.木くず!F24&lt;0),ｸ.木くず!F24,IF(N$19&gt;0,"0",0))</f>
        <v>39.299999999999997</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23.1</v>
      </c>
      <c r="T9" s="377">
        <f>IF(OR(ｾ.ｶﾞﾗｽ･ｺﾝｸﾘ･陶磁器くず!F24&gt;0,ｾ.ｶﾞﾗｽ･ｺﾝｸﾘ･陶磁器くず!F24&lt;0),ｾ.ｶﾞﾗｽ･ｺﾝｸﾘ･陶磁器くず!F24,IF(T$19&gt;0,"0",0))</f>
        <v>127</v>
      </c>
      <c r="U9" s="377">
        <f>IF(OR(ｿ.鉱さい!F24&gt;0,ｿ.鉱さい!F24&lt;0),ｿ.鉱さい!F24,IF(U$19&gt;0,"0",0))</f>
        <v>0</v>
      </c>
      <c r="V9" s="377">
        <f>IF(OR(ﾀ.がれき類!F24&gt;0,ﾀ.がれき類!F24&lt;0),ﾀ.がれき類!F24,IF(V$19&gt;0,"0",0))</f>
        <v>355.8</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192.7</v>
      </c>
      <c r="AA9" s="379">
        <f>IF(SUM(G9:Z9)&gt;0,SUM(G9:Z9),IF(AA$19&gt;0,"0",0))</f>
        <v>4264.7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3439.7</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12.7</v>
      </c>
      <c r="M14" s="383">
        <f>IF(OR(ｷ.紙くず!F29&gt;0,ｷ.紙くず!F29&lt;0),ｷ.紙くず!F29,IF(M$19&gt;0,"0",0))</f>
        <v>74.400000000000006</v>
      </c>
      <c r="N14" s="383">
        <f>IF(OR(ｸ.木くず!F29&gt;0,ｸ.木くず!F29&lt;0),ｸ.木くず!F29,IF(N$19&gt;0,"0",0))</f>
        <v>39.299999999999997</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23.1</v>
      </c>
      <c r="T14" s="383">
        <f>IF(OR(ｾ.ｶﾞﾗｽ･ｺﾝｸﾘ･陶磁器くず!F29&gt;0,ｾ.ｶﾞﾗｽ･ｺﾝｸﾘ･陶磁器くず!F29&lt;0),ｾ.ｶﾞﾗｽ･ｺﾝｸﾘ･陶磁器くず!F29,IF(T$19&gt;0,"0",0))</f>
        <v>127</v>
      </c>
      <c r="U14" s="383">
        <f>IF(OR(ｿ.鉱さい!F29&gt;0,ｿ.鉱さい!F29&lt;0),ｿ.鉱さい!F29,IF(U$19&gt;0,"0",0))</f>
        <v>0</v>
      </c>
      <c r="V14" s="383">
        <f>IF(OR(ﾀ.がれき類!F29&gt;0,ﾀ.がれき類!F29&lt;0),ﾀ.がれき類!F29,IF(V$19&gt;0,"0",0))</f>
        <v>355.8</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192.7</v>
      </c>
      <c r="AA14" s="385">
        <f t="shared" si="0"/>
        <v>4264.7</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3439.7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12.7</v>
      </c>
      <c r="M16" s="383">
        <f>IF(OR(ｷ.紙くず!F31&gt;0,ｷ.紙くず!F31&lt;0),ｷ.紙くず!F31,IF(M$19&gt;0,"0",0))</f>
        <v>74.400000000000006</v>
      </c>
      <c r="N16" s="383">
        <f>IF(OR(ｸ.木くず!F31&gt;0,ｸ.木くず!F31&lt;0),ｸ.木くず!F31,IF(N$19&gt;0,"0",0))</f>
        <v>39.299999999999997</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23.1</v>
      </c>
      <c r="T16" s="383">
        <f>IF(OR(ｾ.ｶﾞﾗｽ･ｺﾝｸﾘ･陶磁器くず!F31&gt;0,ｾ.ｶﾞﾗｽ･ｺﾝｸﾘ･陶磁器くず!F31&lt;0),ｾ.ｶﾞﾗｽ･ｺﾝｸﾘ･陶磁器くず!F31,IF(T$19&gt;0,"0",0))</f>
        <v>127</v>
      </c>
      <c r="U16" s="383">
        <f>IF(OR(ｿ.鉱さい!F31&gt;0,ｿ.鉱さい!F31&lt;0),ｿ.鉱さい!F31,IF(U$19&gt;0,"0",0))</f>
        <v>0</v>
      </c>
      <c r="V16" s="383">
        <f>IF(OR(ﾀ.がれき類!F31&gt;0,ﾀ.がれき類!F31&lt;0),ﾀ.がれき類!F31,IF(V$19&gt;0,"0",0))</f>
        <v>355.8</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192.7</v>
      </c>
      <c r="AA16" s="385">
        <f t="shared" si="0"/>
        <v>4264.7</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429</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3370.9</v>
      </c>
      <c r="I19" s="389">
        <f t="shared" si="1"/>
        <v>0</v>
      </c>
      <c r="J19" s="389">
        <f t="shared" si="1"/>
        <v>0</v>
      </c>
      <c r="K19" s="389">
        <f t="shared" si="1"/>
        <v>0</v>
      </c>
      <c r="L19" s="389">
        <f t="shared" si="1"/>
        <v>12.4</v>
      </c>
      <c r="M19" s="389">
        <f t="shared" si="1"/>
        <v>72.900000000000006</v>
      </c>
      <c r="N19" s="389">
        <f t="shared" si="1"/>
        <v>38.5</v>
      </c>
      <c r="O19" s="389">
        <f t="shared" si="1"/>
        <v>0</v>
      </c>
      <c r="P19" s="389">
        <f t="shared" si="1"/>
        <v>0</v>
      </c>
      <c r="Q19" s="389">
        <f t="shared" si="1"/>
        <v>0</v>
      </c>
      <c r="R19" s="389">
        <f t="shared" si="1"/>
        <v>0</v>
      </c>
      <c r="S19" s="389">
        <f t="shared" si="1"/>
        <v>21</v>
      </c>
      <c r="T19" s="389">
        <f t="shared" si="1"/>
        <v>124.4</v>
      </c>
      <c r="U19" s="389">
        <f t="shared" si="1"/>
        <v>0</v>
      </c>
      <c r="V19" s="389">
        <f t="shared" si="1"/>
        <v>348.6</v>
      </c>
      <c r="W19" s="389">
        <f t="shared" si="1"/>
        <v>0</v>
      </c>
      <c r="X19" s="389">
        <f t="shared" si="1"/>
        <v>0</v>
      </c>
      <c r="Y19" s="389">
        <f t="shared" si="1"/>
        <v>0</v>
      </c>
      <c r="Z19" s="390">
        <f t="shared" si="1"/>
        <v>188.8</v>
      </c>
      <c r="AA19" s="391">
        <f t="shared" ref="AA19:AA25" si="2">SUM(G19:Z19)</f>
        <v>4177.5</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3370.9</v>
      </c>
      <c r="I37" s="424">
        <f t="shared" si="8"/>
        <v>0</v>
      </c>
      <c r="J37" s="424">
        <f t="shared" si="8"/>
        <v>0</v>
      </c>
      <c r="K37" s="424">
        <f t="shared" si="8"/>
        <v>0</v>
      </c>
      <c r="L37" s="424">
        <f t="shared" si="8"/>
        <v>12.4</v>
      </c>
      <c r="M37" s="424">
        <f t="shared" si="8"/>
        <v>72.900000000000006</v>
      </c>
      <c r="N37" s="424">
        <f t="shared" si="8"/>
        <v>38.5</v>
      </c>
      <c r="O37" s="424">
        <f t="shared" si="8"/>
        <v>0</v>
      </c>
      <c r="P37" s="424">
        <f t="shared" si="8"/>
        <v>0</v>
      </c>
      <c r="Q37" s="424">
        <f t="shared" si="8"/>
        <v>0</v>
      </c>
      <c r="R37" s="424">
        <f t="shared" si="8"/>
        <v>0</v>
      </c>
      <c r="S37" s="424">
        <f t="shared" si="8"/>
        <v>21</v>
      </c>
      <c r="T37" s="424">
        <f t="shared" si="8"/>
        <v>124.4</v>
      </c>
      <c r="U37" s="424">
        <f t="shared" si="8"/>
        <v>0</v>
      </c>
      <c r="V37" s="424">
        <f t="shared" si="8"/>
        <v>348.6</v>
      </c>
      <c r="W37" s="424">
        <f t="shared" si="8"/>
        <v>0</v>
      </c>
      <c r="X37" s="424">
        <f t="shared" si="8"/>
        <v>0</v>
      </c>
      <c r="Y37" s="424">
        <f t="shared" si="8"/>
        <v>0</v>
      </c>
      <c r="Z37" s="425">
        <f t="shared" si="8"/>
        <v>188.8</v>
      </c>
      <c r="AA37" s="426">
        <f t="shared" si="4"/>
        <v>4177.5</v>
      </c>
    </row>
    <row r="38" spans="2:27" ht="24" customHeight="1" x14ac:dyDescent="0.15">
      <c r="B38" s="170"/>
      <c r="C38" s="776"/>
      <c r="D38" s="227"/>
      <c r="E38" s="225" t="s">
        <v>319</v>
      </c>
      <c r="F38" s="443"/>
      <c r="G38" s="415">
        <f t="shared" ref="G38:Z38" si="9">SUM(G39:G41)</f>
        <v>0</v>
      </c>
      <c r="H38" s="415">
        <f t="shared" si="9"/>
        <v>3370.9</v>
      </c>
      <c r="I38" s="415">
        <f t="shared" si="9"/>
        <v>0</v>
      </c>
      <c r="J38" s="415">
        <f t="shared" si="9"/>
        <v>0</v>
      </c>
      <c r="K38" s="415">
        <f t="shared" si="9"/>
        <v>0</v>
      </c>
      <c r="L38" s="415">
        <f t="shared" si="9"/>
        <v>12.4</v>
      </c>
      <c r="M38" s="415">
        <f t="shared" si="9"/>
        <v>72.900000000000006</v>
      </c>
      <c r="N38" s="415">
        <f t="shared" si="9"/>
        <v>38.5</v>
      </c>
      <c r="O38" s="415">
        <f t="shared" si="9"/>
        <v>0</v>
      </c>
      <c r="P38" s="415">
        <f t="shared" si="9"/>
        <v>0</v>
      </c>
      <c r="Q38" s="415">
        <f t="shared" si="9"/>
        <v>0</v>
      </c>
      <c r="R38" s="415">
        <f t="shared" si="9"/>
        <v>0</v>
      </c>
      <c r="S38" s="415">
        <f t="shared" si="9"/>
        <v>21</v>
      </c>
      <c r="T38" s="415">
        <f t="shared" si="9"/>
        <v>124.4</v>
      </c>
      <c r="U38" s="415">
        <f t="shared" si="9"/>
        <v>0</v>
      </c>
      <c r="V38" s="415">
        <f t="shared" si="9"/>
        <v>348.6</v>
      </c>
      <c r="W38" s="415">
        <f t="shared" si="9"/>
        <v>0</v>
      </c>
      <c r="X38" s="415">
        <f t="shared" si="9"/>
        <v>0</v>
      </c>
      <c r="Y38" s="415">
        <f t="shared" si="9"/>
        <v>0</v>
      </c>
      <c r="Z38" s="416">
        <f t="shared" si="9"/>
        <v>188.8</v>
      </c>
      <c r="AA38" s="417">
        <f t="shared" si="4"/>
        <v>4177.5</v>
      </c>
    </row>
    <row r="39" spans="2:27" ht="24" customHeight="1" x14ac:dyDescent="0.15">
      <c r="B39" s="170"/>
      <c r="C39" s="776"/>
      <c r="D39" s="228"/>
      <c r="E39" s="223"/>
      <c r="F39" s="221" t="s">
        <v>233</v>
      </c>
      <c r="G39" s="418">
        <f>+ｱ.燃え殻!$Z$28</f>
        <v>0</v>
      </c>
      <c r="H39" s="418">
        <f>+ｲ.汚泥!$Z$28</f>
        <v>3370.9</v>
      </c>
      <c r="I39" s="418">
        <f>+ｳ.廃油!$Z$28</f>
        <v>0</v>
      </c>
      <c r="J39" s="418">
        <f>+ｴ.廃酸!$Z$28</f>
        <v>0</v>
      </c>
      <c r="K39" s="418">
        <f>+ｵ.廃ｱﾙｶﾘ!$Z$28</f>
        <v>0</v>
      </c>
      <c r="L39" s="418">
        <f>+ｶ.廃ﾌﾟﾗ類!$Z$28</f>
        <v>12.4</v>
      </c>
      <c r="M39" s="418">
        <f>+ｷ.紙くず!$Z$28</f>
        <v>72.900000000000006</v>
      </c>
      <c r="N39" s="418">
        <f>+ｸ.木くず!$Z$28</f>
        <v>38.5</v>
      </c>
      <c r="O39" s="418">
        <f>+ｹ.繊維くず!$Z$28</f>
        <v>0</v>
      </c>
      <c r="P39" s="418">
        <f>+ｺ.動植物性残さ!$Z$28</f>
        <v>0</v>
      </c>
      <c r="Q39" s="418">
        <f>+ｻ.動物系固形不要物!$Z$28</f>
        <v>0</v>
      </c>
      <c r="R39" s="418">
        <f>+ｼ.ｺﾞﾑくず!$Z$28</f>
        <v>0</v>
      </c>
      <c r="S39" s="418">
        <f>+ｽ.金属くず!$Z$28</f>
        <v>21</v>
      </c>
      <c r="T39" s="418">
        <f>+ｾ.ｶﾞﾗｽ･ｺﾝｸﾘ･陶磁器くず!$Z$28</f>
        <v>124.4</v>
      </c>
      <c r="U39" s="418">
        <f>+ｿ.鉱さい!$Z$28</f>
        <v>0</v>
      </c>
      <c r="V39" s="418">
        <f>+ﾀ.がれき類!$Z$28</f>
        <v>348.6</v>
      </c>
      <c r="W39" s="418">
        <f>+ﾁ.動物のふん尿!$Z$28</f>
        <v>0</v>
      </c>
      <c r="X39" s="418">
        <f>+ﾂ.動物の死体!$Z$28</f>
        <v>0</v>
      </c>
      <c r="Y39" s="418">
        <f>+ﾃ.ばいじん!$Z$28</f>
        <v>0</v>
      </c>
      <c r="Z39" s="419">
        <f>+ﾄ.混合廃棄物その他!$Z$28</f>
        <v>188.8</v>
      </c>
      <c r="AA39" s="420">
        <f t="shared" si="4"/>
        <v>4177.5</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3370.9</v>
      </c>
      <c r="I43" s="427">
        <f>+ｳ.廃油!$AK$27</f>
        <v>0</v>
      </c>
      <c r="J43" s="427">
        <f>+ｴ.廃酸!$AK$27</f>
        <v>0</v>
      </c>
      <c r="K43" s="427">
        <f>+ｵ.廃ｱﾙｶﾘ!$AK$27</f>
        <v>0</v>
      </c>
      <c r="L43" s="427">
        <f>+ｶ.廃ﾌﾟﾗ類!$AK$27</f>
        <v>12.4</v>
      </c>
      <c r="M43" s="427">
        <f>+ｷ.紙くず!$AK$27</f>
        <v>72.900000000000006</v>
      </c>
      <c r="N43" s="427">
        <f>+ｸ.木くず!$AK$27</f>
        <v>38.5</v>
      </c>
      <c r="O43" s="427">
        <f>+ｹ.繊維くず!$AK$27</f>
        <v>0</v>
      </c>
      <c r="P43" s="427">
        <f>+ｺ.動植物性残さ!$AK$27</f>
        <v>0</v>
      </c>
      <c r="Q43" s="427">
        <f>+ｻ.動物系固形不要物!$AK$27</f>
        <v>0</v>
      </c>
      <c r="R43" s="427">
        <f>+ｼ.ｺﾞﾑくず!$AK$27</f>
        <v>0</v>
      </c>
      <c r="S43" s="427">
        <f>+ｽ.金属くず!$AK$27</f>
        <v>21</v>
      </c>
      <c r="T43" s="427">
        <f>+ｾ.ｶﾞﾗｽ･ｺﾝｸﾘ･陶磁器くず!$AK$27</f>
        <v>124.4</v>
      </c>
      <c r="U43" s="427">
        <f>+ｿ.鉱さい!$AK$27</f>
        <v>0</v>
      </c>
      <c r="V43" s="427">
        <f>+ﾀ.がれき類!$AK$27</f>
        <v>348.6</v>
      </c>
      <c r="W43" s="427">
        <f>+ﾁ.動物のふん尿!$AK$27</f>
        <v>0</v>
      </c>
      <c r="X43" s="427">
        <f>+ﾂ.動物の死体!$AK$27</f>
        <v>0</v>
      </c>
      <c r="Y43" s="427">
        <f>+ﾃ.ばいじん!$AK$27</f>
        <v>0</v>
      </c>
      <c r="Z43" s="428">
        <f>+ﾄ.混合廃棄物その他!$AK$27</f>
        <v>188.8</v>
      </c>
      <c r="AA43" s="429">
        <f t="shared" si="4"/>
        <v>4177.5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3370.9</v>
      </c>
      <c r="I45" s="433">
        <f>+ｳ.廃油!$AR$24</f>
        <v>0</v>
      </c>
      <c r="J45" s="433">
        <f>+ｴ.廃酸!$AR$24</f>
        <v>0</v>
      </c>
      <c r="K45" s="433">
        <f>+ｵ.廃ｱﾙｶﾘ!$AR$24</f>
        <v>0</v>
      </c>
      <c r="L45" s="433">
        <f>+ｶ.廃ﾌﾟﾗ類!$AR$24</f>
        <v>12.4</v>
      </c>
      <c r="M45" s="433">
        <f>+ｷ.紙くず!$AR$24</f>
        <v>72.900000000000006</v>
      </c>
      <c r="N45" s="433">
        <f>+ｸ.木くず!$AR$24</f>
        <v>38.5</v>
      </c>
      <c r="O45" s="433">
        <f>+ｹ.繊維くず!$AR$24</f>
        <v>0</v>
      </c>
      <c r="P45" s="433">
        <f>+ｺ.動植物性残さ!$AR$24</f>
        <v>0</v>
      </c>
      <c r="Q45" s="433">
        <f>+ｻ.動物系固形不要物!$AR$24</f>
        <v>0</v>
      </c>
      <c r="R45" s="433">
        <f>+ｼ.ｺﾞﾑくず!$AR$24</f>
        <v>0</v>
      </c>
      <c r="S45" s="433">
        <f>+ｽ.金属くず!$AR$24</f>
        <v>21</v>
      </c>
      <c r="T45" s="433">
        <f>+ｾ.ｶﾞﾗｽ･ｺﾝｸﾘ･陶磁器くず!$AR$24</f>
        <v>124.4</v>
      </c>
      <c r="U45" s="433">
        <f>+ｿ.鉱さい!$AR$24</f>
        <v>0</v>
      </c>
      <c r="V45" s="433">
        <f>+ﾀ.がれき類!$AR$24</f>
        <v>348.6</v>
      </c>
      <c r="W45" s="433">
        <f>+ﾁ.動物のふん尿!$AR$24</f>
        <v>0</v>
      </c>
      <c r="X45" s="433">
        <f>+ﾂ.動物の死体!$AR$24</f>
        <v>0</v>
      </c>
      <c r="Y45" s="433">
        <f>+ﾃ.ばいじん!$AR$24</f>
        <v>0</v>
      </c>
      <c r="Z45" s="434">
        <f>+ﾄ.混合廃棄物その他!$AR$24</f>
        <v>188.8</v>
      </c>
      <c r="AA45" s="435">
        <f t="shared" si="4"/>
        <v>4177.5</v>
      </c>
    </row>
    <row r="46" spans="2:27" ht="24" customHeight="1" x14ac:dyDescent="0.15">
      <c r="B46" s="170"/>
      <c r="C46" s="177"/>
      <c r="D46" s="444" t="s">
        <v>192</v>
      </c>
      <c r="E46" s="791" t="s">
        <v>430</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431</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6810.6</v>
      </c>
      <c r="I55" s="480">
        <f t="shared" si="10"/>
        <v>0</v>
      </c>
      <c r="J55" s="480">
        <f t="shared" si="10"/>
        <v>0</v>
      </c>
      <c r="K55" s="480">
        <f t="shared" si="10"/>
        <v>0</v>
      </c>
      <c r="L55" s="480">
        <f t="shared" si="10"/>
        <v>25.1</v>
      </c>
      <c r="M55" s="480">
        <f t="shared" si="10"/>
        <v>147.30000000000001</v>
      </c>
      <c r="N55" s="480">
        <f t="shared" si="10"/>
        <v>77.8</v>
      </c>
      <c r="O55" s="480">
        <f t="shared" si="10"/>
        <v>0</v>
      </c>
      <c r="P55" s="480">
        <f t="shared" si="10"/>
        <v>0</v>
      </c>
      <c r="Q55" s="480">
        <f t="shared" si="10"/>
        <v>0</v>
      </c>
      <c r="R55" s="480">
        <f t="shared" si="10"/>
        <v>0</v>
      </c>
      <c r="S55" s="480">
        <f t="shared" si="10"/>
        <v>44.1</v>
      </c>
      <c r="T55" s="480">
        <f t="shared" si="10"/>
        <v>251.4</v>
      </c>
      <c r="U55" s="480">
        <f t="shared" si="10"/>
        <v>0</v>
      </c>
      <c r="V55" s="480">
        <f t="shared" si="10"/>
        <v>704.40000000000009</v>
      </c>
      <c r="W55" s="480">
        <f t="shared" si="10"/>
        <v>0</v>
      </c>
      <c r="X55" s="480">
        <f t="shared" si="10"/>
        <v>0</v>
      </c>
      <c r="Y55" s="480">
        <f t="shared" si="10"/>
        <v>0</v>
      </c>
      <c r="Z55" s="480">
        <f t="shared" si="10"/>
        <v>381.5</v>
      </c>
      <c r="AA55" s="481">
        <f>+AA9+AA19+AA20</f>
        <v>8442.2000000000007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年    月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東京都渋谷区代々木2-11-17</v>
      </c>
      <c r="M16" s="851"/>
      <c r="N16" s="851"/>
      <c r="O16" s="851"/>
      <c r="P16" s="851"/>
      <c r="Q16" s="851"/>
      <c r="R16" s="851"/>
      <c r="S16" s="851"/>
      <c r="T16" s="851"/>
      <c r="U16" s="282"/>
    </row>
    <row r="17" spans="1:21" ht="26.25" customHeight="1" x14ac:dyDescent="0.15">
      <c r="C17" s="86"/>
      <c r="I17" s="25"/>
      <c r="J17" s="25" t="s">
        <v>7</v>
      </c>
      <c r="K17" s="25"/>
      <c r="L17" s="851" t="str">
        <f>+表紙!L41</f>
        <v>住協建設株式会社　東京本店
専務取締役東京本店長　内山 昇</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03-3370-3838</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横浜市内 各所</v>
      </c>
      <c r="G24" s="829"/>
      <c r="H24" s="829"/>
      <c r="I24" s="830"/>
      <c r="J24" s="830"/>
      <c r="K24" s="830"/>
      <c r="L24" s="830"/>
      <c r="M24" s="830"/>
      <c r="N24" s="830"/>
      <c r="O24" s="830"/>
      <c r="P24" s="487" t="s">
        <v>445</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2995</v>
      </c>
      <c r="Q25" s="823"/>
      <c r="R25" s="823"/>
      <c r="S25" s="823"/>
      <c r="T25" s="823"/>
      <c r="U25" s="824"/>
    </row>
    <row r="26" spans="1:21" ht="26.25" customHeight="1" x14ac:dyDescent="0.15">
      <c r="C26" s="570" t="s">
        <v>11</v>
      </c>
      <c r="D26" s="571"/>
      <c r="E26" s="572"/>
      <c r="F26" s="838" t="str">
        <f>+表紙!F50</f>
        <v>横浜市内 各所</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424</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各１～3</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436</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4264.7</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437</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4177.5</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436</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437</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436</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437</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436</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437</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436</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4264.7</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4264.7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437</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4177.5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4177.5</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438</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439</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440</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2024-07-05T05:30:49Z</dcterms:created>
  <dcterms:modified xsi:type="dcterms:W3CDTF">2024-09-09T02:49:26Z</dcterms:modified>
</cp:coreProperties>
</file>