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AA28" i="94"/>
  <c r="AA36" i="94"/>
  <c r="AA29" i="94"/>
  <c r="I32" i="94"/>
  <c r="I31" i="94" s="1"/>
  <c r="I26" i="94" s="1"/>
  <c r="I27" i="94" s="1"/>
  <c r="H32" i="94"/>
  <c r="H31" i="94" s="1"/>
  <c r="H26" i="94" s="1"/>
  <c r="H27" i="94" s="1"/>
  <c r="H38" i="94"/>
  <c r="H37" i="94" s="1"/>
  <c r="O38" i="94"/>
  <c r="O37" i="94" s="1"/>
  <c r="O19" i="94" s="1"/>
  <c r="O14" i="94" s="1"/>
  <c r="AK27" i="82"/>
  <c r="X32" i="94"/>
  <c r="X31" i="94" s="1"/>
  <c r="X26" i="94" s="1"/>
  <c r="X27" i="94" s="1"/>
  <c r="X18" i="82"/>
  <c r="O16" i="83"/>
  <c r="Y50" i="94" s="1"/>
  <c r="X21" i="83"/>
  <c r="AK27" i="83"/>
  <c r="O9" i="94"/>
  <c r="X21" i="78"/>
  <c r="O16" i="79"/>
  <c r="R50" i="94" s="1"/>
  <c r="X21" i="89"/>
  <c r="F12" i="83"/>
  <c r="AA23" i="94"/>
  <c r="Y38" i="94"/>
  <c r="Y37" i="94" s="1"/>
  <c r="Y19" i="94" s="1"/>
  <c r="AA40" i="94"/>
  <c r="AK27" i="77"/>
  <c r="AK31" i="77" s="1"/>
  <c r="K52" i="94" s="1"/>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8" i="94"/>
  <c r="O16" i="94"/>
  <c r="O11" i="94"/>
  <c r="O13" i="94"/>
  <c r="O15" i="94"/>
  <c r="O17" i="94"/>
  <c r="O12" i="94"/>
  <c r="O10"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<sst xmlns="http://schemas.openxmlformats.org/spreadsheetml/2006/main" count="3180" uniqueCount="468">
  <si>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</si>
  <si>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</si>
  <si>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</si>
  <si>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</si>
  <si>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</si>
  <si>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</si>
  <si>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</si>
  <si>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</si>
  <si>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</si>
  <si>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</si>
  <si>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</si>
  <si>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</si>
  <si>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</si>
  <si>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</si>
  <si>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</si>
  <si>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</si>
  <si>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</si>
  <si>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</si>
  <si>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</si>
  <si>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</si>
  <si>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</si>
  <si>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</si>
  <si>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</si>
  <si>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</si>
  <si>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</si>
  <si>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</si>
  <si>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</si>
  <si>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</si>
  <si>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</si>
  <si>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</si>
  <si>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</si>
  <si>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</si>
  <si>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</si>
  <si>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</si>
  <si>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</si>
  <si>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</si>
  <si>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</si>
  <si>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</si>
  <si>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</si>
  <si>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</si>
  <si>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</si>
  <si>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</si>
  <si>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</si>
  <si>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</si>
  <si>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</si>
  <si>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</si>
  <si>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</si>
  <si>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</si>
  <si>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</si>
  <si>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</si>
  <si>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</si>
  <si>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</si>
  <si>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</si>
  <si>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</si>
  <si>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</si>
  <si>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</si>
  <si>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</si>
  <si>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</si>
  <si>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</si>
  <si>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</si>
  <si>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</si>
  <si>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</si>
  <si>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</si>
  <si>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</si>
  <si>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</si>
  <si>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</si>
  <si>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</si>
  <si>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</si>
  <si>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</si>
  <si>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</si>
  <si>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</si>
  <si>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</si>
  <si>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</si>
  <si>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</si>
  <si>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</si>
  <si>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</si>
  <si>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</si>
  <si>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</si>
  <si>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</si>
  <si>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</si>
  <si>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</si>
  <si>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</si>
  <si>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</si>
  <si>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</si>
  <si>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</si>
  <si>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</si>
  <si>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</si>
  <si>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</si>
  <si>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</si>
  <si>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</si>
  <si>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</si>
  <si>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</si>
  <si>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</si>
  <si>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</si>
  <si>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</si>
  <si>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</si>
  <si>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</si>
  <si>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</si>
  <si>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</si>
  <si>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</si>
  <si>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</si>
  <si>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</si>
  <si>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</si>
  <si>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</si>
  <si>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</si>
  <si>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</si>
  <si>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</si>
  <si>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</si>
  <si>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</si>
  <si>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</si>
  <si>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</si>
  <si>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</si>
  <si>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</si>
  <si>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</si>
  <si>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</si>
  <si>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</si>
  <si>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</si>
  <si>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</si>
  <si>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</si>
  <si>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</si>
  <si>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</si>
  <si>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</si>
  <si>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</si>
  <si>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</si>
  <si>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</si>
  <si>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</si>
  <si>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</si>
  <si>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</si>
  <si>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</si>
  <si>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</si>
  <si>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</si>
  <si>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</si>
  <si>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</si>
  <si>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</si>
  <si>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</si>
  <si>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</si>
  <si>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</si>
  <si>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</si>
  <si>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</si>
  <si>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</si>
  <si>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</si>
  <si>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</si>
  <si>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</si>
  <si>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</si>
  <si>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</si>
  <si>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</si>
  <si>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</si>
  <si>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</si>
  <si>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</si>
  <si>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</si>
  <si>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</si>
  <si>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</si>
  <si>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</si>
  <si>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</si>
  <si>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</si>
  <si>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</si>
  <si>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</si>
  <si>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</si>
  <si>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</si>
  <si>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</si>
  <si>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</si>
  <si>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</si>
  <si>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</si>
  <si>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</si>
  <si>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</si>
  <si>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</si>
  <si>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</si>
  <si>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</si>
  <si>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</si>
  <si>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</si>
  <si>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</si>
  <si>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</si>
  <si>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</si>
  <si>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</si>
  <si>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</si>
  <si>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</si>
  <si>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</si>
  <si>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</si>
  <si>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</si>
  <si>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</si>
  <si>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</si>
  <si>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</si>
  <si>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</si>
  <si>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</si>
  <si>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</si>
  <si>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</si>
  <si>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</si>
  <si>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</si>
  <si>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</si>
  <si>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</si>
  <si>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</si>
  <si>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</si>
  <si>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</si>
  <si>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</si>
  <si>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</si>
  <si>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</si>
  <si>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</si>
  <si>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</si>
  <si>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</si>
  <si>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</si>
  <si>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</si>
  <si>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</si>
  <si>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</si>
  <si>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</si>
  <si>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</si>
  <si>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</si>
  <si>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</si>
  <si>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</si>
  <si>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</si>
  <si>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</si>
  <si>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</si>
  <si>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</si>
  <si>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</si>
  <si>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</si>
  <si>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</si>
  <si>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</si>
  <si>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</si>
  <si>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</si>
  <si>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</si>
  <si>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</si>
  <si>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</si>
  <si>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</si>
  <si>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</si>
  <si>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</si>
  <si>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</si>
  <si>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</si>
  <si>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</si>
  <si>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</si>
  <si>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</si>
  <si>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</si>
  <si>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</si>
  <si>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</si>
  <si>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</si>
  <si>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</si>
  <si>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</si>
  <si>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</si>
  <si>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</si>
  <si>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</si>
  <si>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</si>
  <si>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</si>
  <si>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</si>
  <si>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</si>
  <si>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</si>
  <si>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</si>
  <si>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</si>
  <si>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</si>
  <si>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</si>
  <si>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</si>
  <si>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</si>
  <si>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</si>
  <si>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</si>
  <si>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</si>
  <si>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</si>
  <si>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</si>
  <si>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</si>
  <si>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</si>
  <si>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</si>
  <si>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</si>
  <si>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</si>
  <si>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</si>
  <si>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</si>
  <si>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</si>
  <si>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</si>
  <si>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</si>
  <si>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</si>
  <si>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</si>
  <si>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</si>
  <si>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</si>
  <si>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</si>
  <si>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</si>
  <si>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</si>
  <si>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</si>
  <si>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</si>
  <si>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</si>
  <si>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</si>
  <si>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</si>
  <si>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</si>
  <si>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</si>
  <si>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</si>
  <si>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</si>
  <si>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</si>
  <si>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</si>
  <si>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</si>
  <si>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</si>
  <si>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</si>
  <si>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</si>
  <si>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</si>
  <si>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</si>
  <si>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</si>
  <si>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</si>
  <si>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</si>
  <si>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</si>
  <si>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</si>
  <si>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</si>
  <si>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</si>
  <si>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</si>
  <si>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</si>
  <si>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</si>
  <si>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</si>
  <si>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</si>
  <si>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</si>
  <si>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</si>
  <si>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</si>
  <si>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</si>
  <si>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</si>
  <si>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</si>
  <si>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</si>
  <si>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</si>
  <si>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</si>
  <si>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</si>
  <si>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</si>
  <si>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</si>
  <si>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</si>
  <si>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</si>
  <si>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</si>
  <si>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</si>
  <si>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</si>
  <si>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</si>
  <si>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</si>
  <si>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</si>
  <si>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</si>
  <si>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</si>
  <si>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</si>
  <si>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</si>
  <si>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</si>
  <si>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</si>
  <si>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</si>
  <si>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</si>
  <si>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</si>
  <si>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</si>
  <si>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</si>
  <si>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</si>
  <si>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</si>
  <si>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</si>
  <si>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</si>
  <si>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</si>
  <si>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</si>
  <si>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</si>
  <si>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</si>
  <si>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</si>
  <si>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</si>
  <si>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</si>
  <si>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</si>
  <si>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</si>
  <si>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</si>
  <si>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</si>
  <si>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</si>
  <si>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</si>
  <si>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</si>
  <si>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</si>
  <si>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</si>
  <si>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</si>
  <si>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</si>
  <si>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</si>
  <si>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</si>
  <si>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</si>
  <si>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</si>
  <si>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</si>
  <si>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</si>
  <si>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</si>
  <si>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</si>
  <si>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</si>
  <si>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</si>
  <si>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</si>
  <si>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</si>
  <si>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</si>
  <si>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</si>
  <si>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</si>
  <si>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</si>
  <si>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</si>
  <si>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</si>
  <si>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</si>
  <si>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</si>
  <si>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</si>
  <si>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</si>
  <si>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</si>
  <si>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</si>
  <si>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</si>
  <si>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</si>
  <si>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</si>
  <si>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</si>
  <si>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</si>
  <si>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</si>
  <si>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</si>
  <si>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</si>
  <si>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</si>
  <si>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</si>
  <si>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</si>
  <si>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</si>
  <si>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</si>
  <si>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</si>
  <si>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</si>
  <si>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</si>
  <si>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</si>
  <si>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</si>
  <si>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</si>
  <si>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</si>
  <si>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</si>
  <si>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</si>
  <si>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</si>
  <si>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</si>
  <si>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</si>
  <si>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</si>
  <si>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</si>
  <si>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</si>
  <si>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</si>
  <si>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</si>
  <si>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</si>
  <si>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</si>
  <si>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</si>
  <si>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</si>
  <si>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</si>
  <si>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</si>
  <si>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</si>
  <si>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</si>
  <si>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</si>
  <si>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</si>
  <si>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</si>
  <si>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</si>
  <si>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</si>
  <si>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</si>
  <si>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</si>
  <si>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</si>
  <si>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</si>
  <si>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</si>
  <si>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</si>
  <si>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</si>
  <si>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</si>
  <si>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</si>
  <si>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</si>
  <si>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</si>
  <si>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</si>
  <si>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</si>
  <si>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</si>
  <si>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</si>
  <si>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</si>
  <si>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</si>
  <si>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</si>
  <si>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</si>
  <si>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</si>
  <si>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</si>
  <si>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</si>
  <si>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</si>
  <si>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</si>
  <si>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</si>
  <si>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東京都渋谷区渋谷１－１６－１４　渋谷地下鉄ビル５階</t>
    <rPh sb="0" eb="3">
      <t>トウキョウト</t>
    </rPh>
    <rPh sb="3" eb="6">
      <t>シブヤク</t>
    </rPh>
    <rPh sb="6" eb="8">
      <t>シブヤ</t>
    </rPh>
    <rPh sb="16" eb="18">
      <t>シブヤ</t>
    </rPh>
    <rPh sb="18" eb="21">
      <t>チカテツ</t>
    </rPh>
    <rPh sb="24" eb="25">
      <t>カイ</t>
    </rPh>
    <phoneticPr fontId="3"/>
  </si>
  <si>
    <t>東急リニューアル株式会社　　取締役社長　土田　修</t>
    <rPh sb="0" eb="2">
      <t>トウキュウ</t>
    </rPh>
    <rPh sb="8" eb="12">
      <t>カブシキガイシャ</t>
    </rPh>
    <rPh sb="14" eb="17">
      <t>トリシマリヤク</t>
    </rPh>
    <rPh sb="17" eb="19">
      <t>シャチョウ</t>
    </rPh>
    <rPh sb="20" eb="22">
      <t>ツチダ</t>
    </rPh>
    <rPh sb="23" eb="24">
      <t>オサム</t>
    </rPh>
    <phoneticPr fontId="3"/>
  </si>
  <si>
    <t>０３－５４６６－５００１</t>
    <phoneticPr fontId="3"/>
  </si>
  <si>
    <t>東急リニューアル株式会社</t>
    <rPh sb="0" eb="2">
      <t>トウキュウ</t>
    </rPh>
    <rPh sb="8" eb="12">
      <t>カブシキガイシャ</t>
    </rPh>
    <phoneticPr fontId="3"/>
  </si>
  <si>
    <t>建物の改修、改装、増改築に関する企画・設計・監理・施工</t>
    <phoneticPr fontId="3"/>
  </si>
  <si>
    <t>・産業廃棄物発生フロー（別表ー１）参照
・処理等工程図　　　　 　（別票ー２）参照</t>
    <rPh sb="1" eb="3">
      <t>サンギョウ</t>
    </rPh>
    <rPh sb="3" eb="6">
      <t>ハイキブツ</t>
    </rPh>
    <rPh sb="6" eb="8">
      <t>ハッセイ</t>
    </rPh>
    <rPh sb="12" eb="13">
      <t>ベツ</t>
    </rPh>
    <rPh sb="13" eb="14">
      <t>ヒョウ</t>
    </rPh>
    <rPh sb="17" eb="19">
      <t>サンショウ</t>
    </rPh>
    <rPh sb="21" eb="24">
      <t>ショリトウ</t>
    </rPh>
    <rPh sb="24" eb="27">
      <t>コウテイズ</t>
    </rPh>
    <rPh sb="34" eb="35">
      <t>ベツ</t>
    </rPh>
    <rPh sb="35" eb="36">
      <t>ヒョウ</t>
    </rPh>
    <rPh sb="39" eb="41">
      <t>サンショウ</t>
    </rPh>
    <phoneticPr fontId="3"/>
  </si>
  <si>
    <t>２２６人</t>
    <rPh sb="3" eb="4">
      <t>ニン</t>
    </rPh>
    <phoneticPr fontId="3"/>
  </si>
  <si>
    <t>・建設副産物対策管理組織図（別表-３）
・作業所は、廃棄物責任者（作業所長又は常駐する上位の社員とする）を定め、建設副産物の発生抑制、
　再使用、再資源化及び適正処理に関する業務を行う。
・各事業部会議にて産業廃棄物処理に関し周知を図っている。
　（内容）
　　　　　　　　・適正な分別、保管について
　　　　　　　　・ルール及び社員の役割について
　　　　　　　　・関係法令の概要について</t>
    <phoneticPr fontId="3"/>
  </si>
  <si>
    <t>・産廃分別徹底と有価物の売却処理、協力業者への簡易梱包指示・養生材のリユース指示、
　既存部分の再利用と有効活用提案</t>
    <rPh sb="12" eb="14">
      <t>バイキャク</t>
    </rPh>
    <rPh sb="14" eb="16">
      <t>ショリ</t>
    </rPh>
    <phoneticPr fontId="3"/>
  </si>
  <si>
    <t>・建設資材等の納入業者を含めた排出抑制の取組推進（納入時の荷姿、梱包材の簡略化、
　可能な限り工場加工をし、作業所での端材の発生抑制）</t>
    <phoneticPr fontId="3"/>
  </si>
  <si>
    <t>・重点分別品目の設定（金属、木くず、ダンボール、廃プラスチック類、紙くず、コンクリートガラ、
　石こうボード、塩ビ、その他のがれき、ガラス陶磁器くず）等を設定して分別している。</t>
    <phoneticPr fontId="3"/>
  </si>
  <si>
    <t>・同上</t>
    <phoneticPr fontId="3"/>
  </si>
  <si>
    <t>・当社での産業廃棄物の再生利用は行っていない。</t>
    <phoneticPr fontId="3"/>
  </si>
  <si>
    <t>・当社での産業廃棄物の再生利用を行う予定はない。</t>
    <phoneticPr fontId="3"/>
  </si>
  <si>
    <t>・これまでに自社で、中間処理を行ったことは無い。</t>
    <phoneticPr fontId="3"/>
  </si>
  <si>
    <t>・今後、自社で中間処理を行ったことは無い。</t>
    <phoneticPr fontId="3"/>
  </si>
  <si>
    <t>・これまで自社で産業廃棄物の埋め立て処分、海洋投入を行ったことは無い。</t>
    <phoneticPr fontId="3"/>
  </si>
  <si>
    <t>・今後、自社で産業廃棄物の埋め立て処分、海洋投入を行う予定はない。</t>
    <phoneticPr fontId="3"/>
  </si>
  <si>
    <t>・業者選定をする際に、過去の取引実績を確認
・複数の業者の処分料を比較
・委託する品目の処分方法や処分実績を確認
・処理業者と定期的に意見交換
・処理施設の現地確認を実施</t>
    <phoneticPr fontId="3"/>
  </si>
  <si>
    <t>・優良認定処理郷社の積極的活用　
・リサイクル率の高い業者の積極的活用
・最終処分場の現地確認の実施</t>
    <phoneticPr fontId="3"/>
  </si>
  <si>
    <t>東京都渋谷区渋谷１－１６－１４　渋谷地下鉄ビル５階</t>
    <rPh sb="0" eb="3">
      <t>トウキョウト</t>
    </rPh>
    <rPh sb="3" eb="6">
      <t>シブヤク</t>
    </rPh>
    <rPh sb="6" eb="8">
      <t>シブヤ</t>
    </rPh>
    <rPh sb="16" eb="21">
      <t>シブヤチカテツ</t>
    </rPh>
    <rPh sb="24" eb="25">
      <t>カイ</t>
    </rPh>
    <phoneticPr fontId="3"/>
  </si>
  <si>
    <t>令和   6年   5月   29日</t>
    <phoneticPr fontId="3"/>
  </si>
  <si>
    <t>03-5466-5001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</si>
</sst>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1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96" zoomScaleNormal="115" zoomScaleSheetLayoutView="96"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466</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2974</v>
      </c>
      <c r="Q49" s="726"/>
      <c r="R49" s="726"/>
      <c r="S49" s="726"/>
      <c r="T49" s="726"/>
      <c r="U49" s="727"/>
    </row>
    <row r="50" spans="3:54" ht="26.25" customHeight="1" x14ac:dyDescent="0.15">
      <c r="C50" s="697" t="s">
        <v>11</v>
      </c>
      <c r="D50" s="698"/>
      <c r="E50" s="699"/>
      <c r="F50" s="708" t="s">
        <v>465</v>
      </c>
      <c r="G50" s="709"/>
      <c r="H50" s="709"/>
      <c r="I50" s="709"/>
      <c r="J50" s="709"/>
      <c r="K50" s="709"/>
      <c r="L50" s="709"/>
      <c r="M50" s="709"/>
      <c r="N50" s="592" t="s">
        <v>172</v>
      </c>
      <c r="O50" s="595"/>
      <c r="P50" s="596"/>
      <c r="Q50" s="712" t="s">
        <v>467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449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0</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3270</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v>0</v>
      </c>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v>0</v>
      </c>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t="s">
        <v>451</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450</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452</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10</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1459.4</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453</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9</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976.6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454</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455</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456</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457</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458</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459</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460</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461</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462</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1459.4</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1417.4</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1372.6000000000001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463</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976.6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976.6</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896.6</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464</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4" zoomScaleNormal="100" workbookViewId="0">
      <selection activeCell="AW11" sqref="AW1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東急リニューアル株式会社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v>0</v>
      </c>
      <c r="P12" s="882"/>
      <c r="Q12" s="882"/>
      <c r="R12" s="882"/>
      <c r="S12" s="67" t="s">
        <v>22</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313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Normal="100" workbookViewId="0">
      <selection activeCell="H35" sqref="H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0.9</v>
      </c>
      <c r="G30" s="837"/>
      <c r="H30" s="234" t="s">
        <v>198</v>
      </c>
      <c r="L30" s="845"/>
      <c r="O30" s="71"/>
      <c r="Q30" s="847">
        <f>+ROUND(Z28,1)+ROUND(Z29,1)+ROUND(Z30,1)</f>
        <v>0.5</v>
      </c>
      <c r="R30" s="881"/>
      <c r="S30" s="881"/>
      <c r="T30" s="881"/>
      <c r="U30" s="59" t="s">
        <v>16</v>
      </c>
      <c r="X30" s="889" t="s">
        <v>186</v>
      </c>
      <c r="Y30" s="890"/>
      <c r="Z30" s="833">
        <v>0</v>
      </c>
      <c r="AA30" s="834"/>
      <c r="AB30" s="834"/>
      <c r="AC30" s="834"/>
      <c r="AD30" s="834"/>
      <c r="AE30" s="59" t="s">
        <v>13</v>
      </c>
      <c r="AK30" s="818">
        <v>0.5</v>
      </c>
      <c r="AL30" s="819"/>
      <c r="AM30" s="819"/>
      <c r="AN30" s="819"/>
      <c r="AO30" s="67" t="s">
        <v>13</v>
      </c>
      <c r="AR30" s="830"/>
      <c r="AS30" s="827"/>
      <c r="AT30" s="827"/>
      <c r="AU30" s="828"/>
    </row>
    <row r="31" spans="2:48" ht="27" customHeight="1" thickTop="1" thickBot="1" x14ac:dyDescent="0.2">
      <c r="B31" s="853" t="s">
        <v>375</v>
      </c>
      <c r="C31" s="842"/>
      <c r="D31" s="842"/>
      <c r="E31" s="843"/>
      <c r="F31" s="836">
        <v>0.9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1" workbookViewId="0">
      <selection activeCell="AS33" sqref="AS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4" workbookViewId="0">
      <selection activeCell="AS13" sqref="AS1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5" zoomScaleNormal="100" workbookViewId="0">
      <selection activeCell="AH29" sqref="AH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42</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zoomScaleNormal="100" workbookViewId="0">
      <selection activeCell="AS34" sqref="AS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v>
      </c>
      <c r="P27" s="881"/>
      <c r="Q27" s="881"/>
      <c r="R27" s="881"/>
      <c r="S27" s="59" t="s">
        <v>38</v>
      </c>
      <c r="T27" s="80"/>
      <c r="U27" s="80"/>
      <c r="X27" s="78" t="s">
        <v>39</v>
      </c>
      <c r="Y27" s="81"/>
      <c r="AG27" s="68"/>
      <c r="AH27" s="68"/>
      <c r="AI27" s="68"/>
      <c r="AJ27" s="68"/>
      <c r="AK27" s="831">
        <f>+AG18+O27</f>
        <v>100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199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199</v>
      </c>
      <c r="G30" s="837"/>
      <c r="H30" s="234" t="s">
        <v>198</v>
      </c>
      <c r="L30" s="845"/>
      <c r="O30" s="71"/>
      <c r="Q30" s="847">
        <f>+ROUND(Z28,1)+ROUND(Z29,1)+ROUND(Z30,1)</f>
        <v>90</v>
      </c>
      <c r="R30" s="881"/>
      <c r="S30" s="881"/>
      <c r="T30" s="881"/>
      <c r="U30" s="59" t="s">
        <v>16</v>
      </c>
      <c r="X30" s="889" t="s">
        <v>186</v>
      </c>
      <c r="Y30" s="890"/>
      <c r="Z30" s="833">
        <v>0</v>
      </c>
      <c r="AA30" s="834"/>
      <c r="AB30" s="834"/>
      <c r="AC30" s="834"/>
      <c r="AD30" s="834"/>
      <c r="AE30" s="59" t="s">
        <v>13</v>
      </c>
      <c r="AK30" s="818">
        <v>100</v>
      </c>
      <c r="AL30" s="819"/>
      <c r="AM30" s="819"/>
      <c r="AN30" s="819"/>
      <c r="AO30" s="67" t="s">
        <v>13</v>
      </c>
      <c r="AR30" s="830"/>
      <c r="AS30" s="827"/>
      <c r="AT30" s="827"/>
      <c r="AU30" s="828"/>
    </row>
    <row r="31" spans="2:48" ht="27" customHeight="1" thickTop="1" thickBot="1" x14ac:dyDescent="0.2">
      <c r="B31" s="853" t="s">
        <v>375</v>
      </c>
      <c r="C31" s="842"/>
      <c r="D31" s="842"/>
      <c r="E31" s="843"/>
      <c r="F31" s="836">
        <v>185.5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10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AR33" sqref="AR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v>
      </c>
      <c r="P27" s="881"/>
      <c r="Q27" s="881"/>
      <c r="R27" s="881"/>
      <c r="S27" s="59" t="s">
        <v>38</v>
      </c>
      <c r="T27" s="80"/>
      <c r="U27" s="80"/>
      <c r="X27" s="78" t="s">
        <v>39</v>
      </c>
      <c r="Y27" s="81"/>
      <c r="AG27" s="68"/>
      <c r="AH27" s="68"/>
      <c r="AI27" s="68"/>
      <c r="AJ27" s="68"/>
      <c r="AK27" s="831">
        <f>+AG18+O27</f>
        <v>6</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11.4</v>
      </c>
      <c r="G30" s="837"/>
      <c r="H30" s="234" t="s">
        <v>198</v>
      </c>
      <c r="L30" s="845"/>
      <c r="O30" s="71"/>
      <c r="Q30" s="847">
        <f>+ROUND(Z28,1)+ROUND(Z29,1)+ROUND(Z30,1)</f>
        <v>6</v>
      </c>
      <c r="R30" s="881"/>
      <c r="S30" s="881"/>
      <c r="T30" s="881"/>
      <c r="U30" s="59" t="s">
        <v>16</v>
      </c>
      <c r="X30" s="889" t="s">
        <v>186</v>
      </c>
      <c r="Y30" s="890"/>
      <c r="Z30" s="833">
        <v>0</v>
      </c>
      <c r="AA30" s="834"/>
      <c r="AB30" s="834"/>
      <c r="AC30" s="834"/>
      <c r="AD30" s="834"/>
      <c r="AE30" s="59" t="s">
        <v>13</v>
      </c>
      <c r="AK30" s="818">
        <v>6</v>
      </c>
      <c r="AL30" s="819"/>
      <c r="AM30" s="819"/>
      <c r="AN30" s="819"/>
      <c r="AO30" s="67" t="s">
        <v>13</v>
      </c>
      <c r="AR30" s="830"/>
      <c r="AS30" s="827"/>
      <c r="AT30" s="827"/>
      <c r="AU30" s="828"/>
    </row>
    <row r="31" spans="2:48" ht="27" customHeight="1" thickTop="1" thickBot="1" x14ac:dyDescent="0.2">
      <c r="B31" s="853" t="s">
        <v>375</v>
      </c>
      <c r="C31" s="842"/>
      <c r="D31" s="842"/>
      <c r="E31" s="843"/>
      <c r="F31" s="836">
        <v>11.4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zoomScaleNormal="100" workbookViewId="0">
      <selection activeCell="AW32" sqref="AW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100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v>
      </c>
      <c r="P27" s="881"/>
      <c r="Q27" s="881"/>
      <c r="R27" s="881"/>
      <c r="S27" s="59" t="s">
        <v>38</v>
      </c>
      <c r="T27" s="80"/>
      <c r="U27" s="80"/>
      <c r="X27" s="78" t="s">
        <v>39</v>
      </c>
      <c r="Y27" s="81"/>
      <c r="AG27" s="68"/>
      <c r="AH27" s="68"/>
      <c r="AI27" s="68"/>
      <c r="AJ27" s="68"/>
      <c r="AK27" s="831">
        <f>+AG18+O27</f>
        <v>100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179</v>
      </c>
      <c r="G30" s="837"/>
      <c r="H30" s="234" t="s">
        <v>198</v>
      </c>
      <c r="L30" s="845"/>
      <c r="O30" s="71"/>
      <c r="Q30" s="847">
        <f>+ROUND(Z28,1)+ROUND(Z29,1)+ROUND(Z30,1)</f>
        <v>100</v>
      </c>
      <c r="R30" s="881"/>
      <c r="S30" s="881"/>
      <c r="T30" s="881"/>
      <c r="U30" s="59" t="s">
        <v>16</v>
      </c>
      <c r="X30" s="889" t="s">
        <v>186</v>
      </c>
      <c r="Y30" s="890"/>
      <c r="Z30" s="833">
        <v>0</v>
      </c>
      <c r="AA30" s="834"/>
      <c r="AB30" s="834"/>
      <c r="AC30" s="834"/>
      <c r="AD30" s="834"/>
      <c r="AE30" s="59" t="s">
        <v>13</v>
      </c>
      <c r="AK30" s="818">
        <v>100</v>
      </c>
      <c r="AL30" s="819"/>
      <c r="AM30" s="819"/>
      <c r="AN30" s="819"/>
      <c r="AO30" s="67" t="s">
        <v>13</v>
      </c>
      <c r="AR30" s="830"/>
      <c r="AS30" s="827"/>
      <c r="AT30" s="827"/>
      <c r="AU30" s="828"/>
    </row>
    <row r="31" spans="2:48" ht="27" customHeight="1" thickTop="1" thickBot="1" x14ac:dyDescent="0.2">
      <c r="B31" s="853" t="s">
        <v>375</v>
      </c>
      <c r="C31" s="842"/>
      <c r="D31" s="842"/>
      <c r="E31" s="843"/>
      <c r="F31" s="836">
        <v>179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election activeCell="AJ24" sqref="AJ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0.1</v>
      </c>
      <c r="G30" s="837"/>
      <c r="H30" s="234" t="s">
        <v>198</v>
      </c>
      <c r="L30" s="845"/>
      <c r="O30" s="71"/>
      <c r="Q30" s="847">
        <f>+ROUND(Z28,1)+ROUND(Z29,1)+ROUND(Z30,1)</f>
        <v>0.1</v>
      </c>
      <c r="R30" s="881"/>
      <c r="S30" s="881"/>
      <c r="T30" s="881"/>
      <c r="U30" s="59" t="s">
        <v>16</v>
      </c>
      <c r="X30" s="889" t="s">
        <v>186</v>
      </c>
      <c r="Y30" s="890"/>
      <c r="Z30" s="833">
        <v>0</v>
      </c>
      <c r="AA30" s="834"/>
      <c r="AB30" s="834"/>
      <c r="AC30" s="834"/>
      <c r="AD30" s="834"/>
      <c r="AE30" s="59" t="s">
        <v>13</v>
      </c>
      <c r="AK30" s="818">
        <v>0.1</v>
      </c>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7" workbookViewId="0">
      <selection activeCell="AY19" sqref="AY1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8" workbookViewId="0">
      <selection activeCell="L35" sqref="L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AR34" sqref="AR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314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v>
      </c>
      <c r="P27" s="881"/>
      <c r="Q27" s="881"/>
      <c r="R27" s="881"/>
      <c r="S27" s="59" t="s">
        <v>38</v>
      </c>
      <c r="T27" s="80"/>
      <c r="U27" s="80"/>
      <c r="X27" s="78" t="s">
        <v>39</v>
      </c>
      <c r="Y27" s="81"/>
      <c r="AG27" s="68"/>
      <c r="AH27" s="68"/>
      <c r="AI27" s="68"/>
      <c r="AJ27" s="68"/>
      <c r="AK27" s="831">
        <f>+AG18+O27</f>
        <v>200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314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314</v>
      </c>
      <c r="G30" s="837"/>
      <c r="H30" s="234" t="s">
        <v>198</v>
      </c>
      <c r="L30" s="845"/>
      <c r="O30" s="71"/>
      <c r="Q30" s="847">
        <f>+ROUND(Z28,1)+ROUND(Z29,1)+ROUND(Z30,1)</f>
        <v>200</v>
      </c>
      <c r="R30" s="881"/>
      <c r="S30" s="881"/>
      <c r="T30" s="881"/>
      <c r="U30" s="59" t="s">
        <v>16</v>
      </c>
      <c r="X30" s="889" t="s">
        <v>186</v>
      </c>
      <c r="Y30" s="890"/>
      <c r="Z30" s="833">
        <v>0</v>
      </c>
      <c r="AA30" s="834"/>
      <c r="AB30" s="834"/>
      <c r="AC30" s="834"/>
      <c r="AD30" s="834"/>
      <c r="AE30" s="59" t="s">
        <v>13</v>
      </c>
      <c r="AK30" s="818">
        <v>200</v>
      </c>
      <c r="AL30" s="819"/>
      <c r="AM30" s="819"/>
      <c r="AN30" s="819"/>
      <c r="AO30" s="67" t="s">
        <v>13</v>
      </c>
      <c r="AR30" s="830"/>
      <c r="AS30" s="827"/>
      <c r="AT30" s="827"/>
      <c r="AU30" s="828"/>
    </row>
    <row r="31" spans="2:48" ht="27" customHeight="1" thickTop="1" thickBot="1" x14ac:dyDescent="0.2">
      <c r="B31" s="853" t="s">
        <v>375</v>
      </c>
      <c r="C31" s="842"/>
      <c r="D31" s="842"/>
      <c r="E31" s="843"/>
      <c r="F31" s="836">
        <v>314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M34" sqref="M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240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293</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240</v>
      </c>
      <c r="P27" s="881"/>
      <c r="Q27" s="881"/>
      <c r="R27" s="881"/>
      <c r="S27" s="59" t="s">
        <v>38</v>
      </c>
      <c r="T27" s="80"/>
      <c r="U27" s="80"/>
      <c r="X27" s="78" t="s">
        <v>39</v>
      </c>
      <c r="Y27" s="81"/>
      <c r="AG27" s="68"/>
      <c r="AH27" s="68"/>
      <c r="AI27" s="68"/>
      <c r="AJ27" s="68"/>
      <c r="AK27" s="831">
        <f>+AG18+O27</f>
        <v>240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293</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293</v>
      </c>
      <c r="G30" s="837"/>
      <c r="H30" s="234" t="s">
        <v>198</v>
      </c>
      <c r="L30" s="845"/>
      <c r="O30" s="71"/>
      <c r="Q30" s="847">
        <f>+ROUND(Z28,1)+ROUND(Z29,1)+ROUND(Z30,1)</f>
        <v>200</v>
      </c>
      <c r="R30" s="881"/>
      <c r="S30" s="881"/>
      <c r="T30" s="881"/>
      <c r="U30" s="59" t="s">
        <v>16</v>
      </c>
      <c r="X30" s="889" t="s">
        <v>186</v>
      </c>
      <c r="Y30" s="890"/>
      <c r="Z30" s="833">
        <v>0</v>
      </c>
      <c r="AA30" s="834"/>
      <c r="AB30" s="834"/>
      <c r="AC30" s="834"/>
      <c r="AD30" s="834"/>
      <c r="AE30" s="59" t="s">
        <v>13</v>
      </c>
      <c r="AK30" s="818">
        <v>240</v>
      </c>
      <c r="AL30" s="819"/>
      <c r="AM30" s="819"/>
      <c r="AN30" s="819"/>
      <c r="AO30" s="67" t="s">
        <v>13</v>
      </c>
      <c r="AR30" s="830"/>
      <c r="AS30" s="827"/>
      <c r="AT30" s="827"/>
      <c r="AU30" s="828"/>
    </row>
    <row r="31" spans="2:48" ht="27" customHeight="1" thickTop="1" thickBot="1" x14ac:dyDescent="0.2">
      <c r="B31" s="853" t="s">
        <v>375</v>
      </c>
      <c r="C31" s="842"/>
      <c r="D31" s="842"/>
      <c r="E31" s="843"/>
      <c r="F31" s="836">
        <v>224.9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40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C18" workbookViewId="0">
      <selection activeCell="AV33" sqref="AV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H28" sqref="AH28:AH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230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309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230</v>
      </c>
      <c r="P27" s="881"/>
      <c r="Q27" s="881"/>
      <c r="R27" s="881"/>
      <c r="S27" s="59" t="s">
        <v>38</v>
      </c>
      <c r="T27" s="80"/>
      <c r="U27" s="80"/>
      <c r="X27" s="78" t="s">
        <v>39</v>
      </c>
      <c r="Y27" s="81"/>
      <c r="AG27" s="68"/>
      <c r="AH27" s="68"/>
      <c r="AI27" s="68"/>
      <c r="AJ27" s="68"/>
      <c r="AK27" s="831">
        <f>+AG18+O27</f>
        <v>230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309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309</v>
      </c>
      <c r="G30" s="837"/>
      <c r="H30" s="234" t="s">
        <v>198</v>
      </c>
      <c r="L30" s="845"/>
      <c r="O30" s="71"/>
      <c r="Q30" s="847">
        <f>+ROUND(Z28,1)+ROUND(Z29,1)+ROUND(Z30,1)</f>
        <v>200</v>
      </c>
      <c r="R30" s="881"/>
      <c r="S30" s="881"/>
      <c r="T30" s="881"/>
      <c r="U30" s="59" t="s">
        <v>16</v>
      </c>
      <c r="X30" s="889" t="s">
        <v>186</v>
      </c>
      <c r="Y30" s="890"/>
      <c r="Z30" s="833">
        <v>0</v>
      </c>
      <c r="AA30" s="834"/>
      <c r="AB30" s="834"/>
      <c r="AC30" s="834"/>
      <c r="AD30" s="834"/>
      <c r="AE30" s="59" t="s">
        <v>13</v>
      </c>
      <c r="AK30" s="818">
        <v>230</v>
      </c>
      <c r="AL30" s="819"/>
      <c r="AM30" s="819"/>
      <c r="AN30" s="819"/>
      <c r="AO30" s="67" t="s">
        <v>13</v>
      </c>
      <c r="AR30" s="830"/>
      <c r="AS30" s="827"/>
      <c r="AT30" s="827"/>
      <c r="AU30" s="828"/>
    </row>
    <row r="31" spans="2:48" ht="27" customHeight="1" thickTop="1" thickBot="1" x14ac:dyDescent="0.2">
      <c r="B31" s="853" t="s">
        <v>375</v>
      </c>
      <c r="C31" s="842"/>
      <c r="D31" s="842"/>
      <c r="E31" s="843"/>
      <c r="F31" s="836">
        <v>303.8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30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6" workbookViewId="0">
      <selection activeCell="AW26" sqref="AW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9" workbookViewId="0">
      <selection activeCell="AP15" sqref="AP1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8" workbookViewId="0">
      <selection activeCell="AW27" sqref="AW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Y32" sqref="AY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東急リニューアル株式会社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111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v>
      </c>
      <c r="P27" s="881"/>
      <c r="Q27" s="881"/>
      <c r="R27" s="881"/>
      <c r="S27" s="59" t="s">
        <v>38</v>
      </c>
      <c r="T27" s="80"/>
      <c r="U27" s="80"/>
      <c r="X27" s="78" t="s">
        <v>39</v>
      </c>
      <c r="Y27" s="81"/>
      <c r="AG27" s="68"/>
      <c r="AH27" s="68"/>
      <c r="AI27" s="68"/>
      <c r="AJ27" s="68"/>
      <c r="AK27" s="831">
        <f>+AG18+O27</f>
        <v>100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111</v>
      </c>
      <c r="G30" s="837"/>
      <c r="H30" s="234" t="s">
        <v>198</v>
      </c>
      <c r="L30" s="845"/>
      <c r="O30" s="71"/>
      <c r="Q30" s="847">
        <f>+ROUND(Z28,1)+ROUND(Z29,1)+ROUND(Z30,1)</f>
        <v>100</v>
      </c>
      <c r="R30" s="881"/>
      <c r="S30" s="881"/>
      <c r="T30" s="881"/>
      <c r="U30" s="59" t="s">
        <v>16</v>
      </c>
      <c r="X30" s="889" t="s">
        <v>186</v>
      </c>
      <c r="Y30" s="890"/>
      <c r="Z30" s="833">
        <v>0</v>
      </c>
      <c r="AA30" s="834"/>
      <c r="AB30" s="834"/>
      <c r="AC30" s="834"/>
      <c r="AD30" s="834"/>
      <c r="AE30" s="59" t="s">
        <v>13</v>
      </c>
      <c r="AK30" s="818">
        <v>100</v>
      </c>
      <c r="AL30" s="819"/>
      <c r="AM30" s="819"/>
      <c r="AN30" s="819"/>
      <c r="AO30" s="67" t="s">
        <v>13</v>
      </c>
      <c r="AR30" s="830"/>
      <c r="AS30" s="827"/>
      <c r="AT30" s="827"/>
      <c r="AU30" s="828"/>
    </row>
    <row r="31" spans="2:48" ht="27" customHeight="1" thickTop="1" thickBot="1" x14ac:dyDescent="0.2">
      <c r="B31" s="853" t="s">
        <v>375</v>
      </c>
      <c r="C31" s="842"/>
      <c r="D31" s="842"/>
      <c r="E31" s="843"/>
      <c r="F31" s="836">
        <v>111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東急リニューアル株式会社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0.9</v>
      </c>
      <c r="I9" s="507">
        <f>IF(OR(ｳ.廃油!F24&gt;0,ｳ.廃油!F24&lt;0),ｳ.廃油!F24,IF(I$19&gt;0,"0",0))</f>
        <v>0</v>
      </c>
      <c r="J9" s="507">
        <f>IF(OR(ｴ.廃酸!$F24&gt;0,ｴ.廃酸!$F24&lt;0),ｴ.廃酸!F24,IF(J$19&gt;0,"0",0))</f>
        <v>0</v>
      </c>
      <c r="K9" s="507">
        <f>IF(OR(ｵ.廃ｱﾙｶﾘ!$F24&gt;0,ｵ.廃ｱﾙｶﾘ!$F24&lt;0),ｵ.廃ｱﾙｶﾘ!F24,IF(K$19&gt;0,"0",0))</f>
        <v>42</v>
      </c>
      <c r="L9" s="507">
        <f>IF(OR(ｶ.廃ﾌﾟﾗ類!F24&gt;0,ｶ.廃ﾌﾟﾗ類!F24&lt;0),ｶ.廃ﾌﾟﾗ類!F24,IF(L$19&gt;0,"0",0))</f>
        <v>199</v>
      </c>
      <c r="M9" s="507">
        <f>IF(OR(ｷ.紙くず!F24&gt;0,ｷ.紙くず!F24&lt;0),ｷ.紙くず!F24,IF(M$19&gt;0,"0",0))</f>
        <v>11.4</v>
      </c>
      <c r="N9" s="507">
        <f>IF(OR(ｸ.木くず!F24&gt;0,ｸ.木くず!F24&lt;0),ｸ.木くず!F24,IF(N$19&gt;0,"0",0))</f>
        <v>179</v>
      </c>
      <c r="O9" s="507">
        <f>IF(OR(ｹ.繊維くず!F24&gt;0,ｹ.繊維くず!F24&lt;0),ｹ.繊維くず!F24,IF(O$19&gt;0,"0",0))</f>
        <v>0.1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314</v>
      </c>
      <c r="T9" s="507">
        <f>IF(OR(ｾ.ｶﾞﾗｽ･ｺﾝｸﾘ･陶磁器くず!F24&gt;0,ｾ.ｶﾞﾗｽ･ｺﾝｸﾘ･陶磁器くず!F24&lt;0),ｾ.ｶﾞﾗｽ･ｺﾝｸﾘ･陶磁器くず!F24,IF(T$19&gt;0,"0",0))</f>
        <v>293</v>
      </c>
      <c r="U9" s="507">
        <f>IF(OR(ｿ.鉱さい!F24&gt;0,ｿ.鉱さい!F24&lt;0),ｿ.鉱さい!F24,IF(U$19&gt;0,"0",0))</f>
        <v>0</v>
      </c>
      <c r="V9" s="507">
        <f>IF(OR(ﾀ.がれき類!F24&gt;0,ﾀ.がれき類!F24&lt;0),ﾀ.がれき類!F24,IF(V$19&gt;0,"0",0))</f>
        <v>309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111</v>
      </c>
      <c r="AA9" s="509">
        <f>IF(SUM(G9:Z9)&gt;0,SUM(G9:Z9),IF(AA$19&gt;0,"0",0))</f>
        <v>1459.4</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0.9</v>
      </c>
      <c r="I14" s="513">
        <f>IF(OR(ｳ.廃油!F29&gt;0,ｳ.廃油!F29&lt;0),ｳ.廃油!F29,IF(I$19&gt;0,"0",0))</f>
        <v>0</v>
      </c>
      <c r="J14" s="513">
        <f>IF(OR(ｴ.廃酸!$F29&gt;0,ｴ.廃酸!$F29&lt;0),ｴ.廃酸!F29,IF(J$19&gt;0,"0",0))</f>
        <v>0</v>
      </c>
      <c r="K14" s="513">
        <f>IF(OR(ｵ.廃ｱﾙｶﾘ!$F29&gt;0,ｵ.廃ｱﾙｶﾘ!$F29&lt;0),ｵ.廃ｱﾙｶﾘ!F29,IF(K$19&gt;0,"0",0))</f>
        <v>42</v>
      </c>
      <c r="L14" s="513">
        <f>IF(OR(ｶ.廃ﾌﾟﾗ類!F29&gt;0,ｶ.廃ﾌﾟﾗ類!F29&lt;0),ｶ.廃ﾌﾟﾗ類!F29,IF(L$19&gt;0,"0",0))</f>
        <v>199</v>
      </c>
      <c r="M14" s="513">
        <f>IF(OR(ｷ.紙くず!F29&gt;0,ｷ.紙くず!F29&lt;0),ｷ.紙くず!F29,IF(M$19&gt;0,"0",0))</f>
        <v>11.4</v>
      </c>
      <c r="N14" s="513">
        <f>IF(OR(ｸ.木くず!F29&gt;0,ｸ.木くず!F29&lt;0),ｸ.木くず!F29,IF(N$19&gt;0,"0",0))</f>
        <v>179</v>
      </c>
      <c r="O14" s="513">
        <f>IF(OR(ｹ.繊維くず!F29&gt;0,ｹ.繊維くず!F29&lt;0),ｹ.繊維くず!F29,IF(O$19&gt;0,"0",0))</f>
        <v>0.1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314</v>
      </c>
      <c r="T14" s="513">
        <f>IF(OR(ｾ.ｶﾞﾗｽ･ｺﾝｸﾘ･陶磁器くず!F29&gt;0,ｾ.ｶﾞﾗｽ･ｺﾝｸﾘ･陶磁器くず!F29&lt;0),ｾ.ｶﾞﾗｽ･ｺﾝｸﾘ･陶磁器くず!F29,IF(T$19&gt;0,"0",0))</f>
        <v>293</v>
      </c>
      <c r="U14" s="513">
        <f>IF(OR(ｿ.鉱さい!F29&gt;0,ｿ.鉱さい!F29&lt;0),ｿ.鉱さい!F29,IF(U$19&gt;0,"0",0))</f>
        <v>0</v>
      </c>
      <c r="V14" s="513">
        <f>IF(OR(ﾀ.がれき類!F29&gt;0,ﾀ.がれき類!F29&lt;0),ﾀ.がれき類!F29,IF(V$19&gt;0,"0",0))</f>
        <v>309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111</v>
      </c>
      <c r="AA14" s="515">
        <f t="shared" si="0"/>
        <v>1459.4</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0.9</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199</v>
      </c>
      <c r="M15" s="513">
        <f>IF(OR(ｷ.紙くず!F30&gt;0,ｷ.紙くず!F30&lt;0),ｷ.紙くず!F30,IF(M$19&gt;0,"0",0))</f>
        <v>11.4</v>
      </c>
      <c r="N15" s="513">
        <f>IF(OR(ｸ.木くず!F30&gt;0,ｸ.木くず!F30&lt;0),ｸ.木くず!F30,IF(N$19&gt;0,"0",0))</f>
        <v>179</v>
      </c>
      <c r="O15" s="513">
        <f>IF(OR(ｹ.繊維くず!F30&gt;0,ｹ.繊維くず!F30&lt;0),ｹ.繊維くず!F30,IF(O$19&gt;0,"0",0))</f>
        <v>0.1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314</v>
      </c>
      <c r="T15" s="513">
        <f>IF(OR(ｾ.ｶﾞﾗｽ･ｺﾝｸﾘ･陶磁器くず!F30&gt;0,ｾ.ｶﾞﾗｽ･ｺﾝｸﾘ･陶磁器くず!F30&lt;0),ｾ.ｶﾞﾗｽ･ｺﾝｸﾘ･陶磁器くず!F30,IF(T$19&gt;0,"0",0))</f>
        <v>293</v>
      </c>
      <c r="U15" s="513">
        <f>IF(OR(ｿ.鉱さい!F30&gt;0,ｿ.鉱さい!F30&lt;0),ｿ.鉱さい!F30,IF(U$19&gt;0,"0",0))</f>
        <v>0</v>
      </c>
      <c r="V15" s="513">
        <f>IF(OR(ﾀ.がれき類!F30&gt;0,ﾀ.がれき類!F30&lt;0),ﾀ.がれき類!F30,IF(V$19&gt;0,"0",0))</f>
        <v>309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111</v>
      </c>
      <c r="AA15" s="515">
        <f t="shared" si="0"/>
        <v>1417.4</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0.9</v>
      </c>
      <c r="I16" s="513">
        <f>IF(OR(ｳ.廃油!F31&gt;0,ｳ.廃油!F31&lt;0),ｳ.廃油!F31,IF(I$19&gt;0,"0",0))</f>
        <v>0</v>
      </c>
      <c r="J16" s="513">
        <f>IF(OR(ｴ.廃酸!$F31&gt;0,ｴ.廃酸!$F31&lt;0),ｴ.廃酸!F31,IF(J$19&gt;0,"0",0))</f>
        <v>0</v>
      </c>
      <c r="K16" s="513">
        <f>IF(OR(ｵ.廃ｱﾙｶﾘ!$F31&gt;0,ｵ.廃ｱﾙｶﾘ!$F31&lt;0),ｵ.廃ｱﾙｶﾘ!F31,IF(K$19&gt;0,"0",0))</f>
        <v>42</v>
      </c>
      <c r="L16" s="513">
        <f>IF(OR(ｶ.廃ﾌﾟﾗ類!F31&gt;0,ｶ.廃ﾌﾟﾗ類!F31&lt;0),ｶ.廃ﾌﾟﾗ類!F31,IF(L$19&gt;0,"0",0))</f>
        <v>185.5</v>
      </c>
      <c r="M16" s="513">
        <f>IF(OR(ｷ.紙くず!F31&gt;0,ｷ.紙くず!F31&lt;0),ｷ.紙くず!F31,IF(M$19&gt;0,"0",0))</f>
        <v>11.4</v>
      </c>
      <c r="N16" s="513">
        <f>IF(OR(ｸ.木くず!F31&gt;0,ｸ.木くず!F31&lt;0),ｸ.木くず!F31,IF(N$19&gt;0,"0",0))</f>
        <v>179</v>
      </c>
      <c r="O16" s="513">
        <f>IF(OR(ｹ.繊維くず!F31&gt;0,ｹ.繊維くず!F31&lt;0),ｹ.繊維くず!F31,IF(O$19&gt;0,"0",0))</f>
        <v>0.1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314</v>
      </c>
      <c r="T16" s="513">
        <f>IF(OR(ｾ.ｶﾞﾗｽ･ｺﾝｸﾘ･陶磁器くず!F31&gt;0,ｾ.ｶﾞﾗｽ･ｺﾝｸﾘ･陶磁器くず!F31&lt;0),ｾ.ｶﾞﾗｽ･ｺﾝｸﾘ･陶磁器くず!F31,IF(T$19&gt;0,"0",0))</f>
        <v>224.9</v>
      </c>
      <c r="U16" s="513">
        <f>IF(OR(ｿ.鉱さい!F31&gt;0,ｿ.鉱さい!F31&lt;0),ｿ.鉱さい!F31,IF(U$19&gt;0,"0",0))</f>
        <v>0</v>
      </c>
      <c r="V16" s="513">
        <f>IF(OR(ﾀ.がれき類!F31&gt;0,ﾀ.がれき類!F31&lt;0),ﾀ.がれき類!F31,IF(V$19&gt;0,"0",0))</f>
        <v>303.8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111</v>
      </c>
      <c r="AA16" s="515">
        <f t="shared" si="0"/>
        <v>1372.6000000000001</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0.5</v>
      </c>
      <c r="I19" s="519">
        <f t="shared" si="1"/>
        <v>0</v>
      </c>
      <c r="J19" s="519">
        <f t="shared" si="1"/>
        <v>0</v>
      </c>
      <c r="K19" s="519">
        <f t="shared" si="1"/>
        <v>0</v>
      </c>
      <c r="L19" s="519">
        <f t="shared" si="1"/>
        <v>100</v>
      </c>
      <c r="M19" s="519">
        <f t="shared" si="1"/>
        <v>6</v>
      </c>
      <c r="N19" s="519">
        <f t="shared" si="1"/>
        <v>100</v>
      </c>
      <c r="O19" s="519">
        <f t="shared" si="1"/>
        <v>0.1</v>
      </c>
      <c r="P19" s="519">
        <f t="shared" si="1"/>
        <v>0</v>
      </c>
      <c r="Q19" s="519">
        <f t="shared" si="1"/>
        <v>0</v>
      </c>
      <c r="R19" s="519">
        <f t="shared" si="1"/>
        <v>0</v>
      </c>
      <c r="S19" s="519">
        <f t="shared" si="1"/>
        <v>200</v>
      </c>
      <c r="T19" s="519">
        <f t="shared" si="1"/>
        <v>240</v>
      </c>
      <c r="U19" s="519">
        <f t="shared" si="1"/>
        <v>0</v>
      </c>
      <c r="V19" s="519">
        <f t="shared" si="1"/>
        <v>230</v>
      </c>
      <c r="W19" s="519">
        <f t="shared" si="1"/>
        <v>0</v>
      </c>
      <c r="X19" s="519">
        <f t="shared" si="1"/>
        <v>0</v>
      </c>
      <c r="Y19" s="519">
        <f t="shared" si="1"/>
        <v>0</v>
      </c>
      <c r="Z19" s="520">
        <f t="shared" si="1"/>
        <v>100</v>
      </c>
      <c r="AA19" s="521">
        <f t="shared" ref="AA19:AA25" si="2">SUM(G19:Z19)</f>
        <v>976.6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0.5</v>
      </c>
      <c r="I37" s="554">
        <f t="shared" si="8"/>
        <v>0</v>
      </c>
      <c r="J37" s="554">
        <f t="shared" si="8"/>
        <v>0</v>
      </c>
      <c r="K37" s="554">
        <f t="shared" si="8"/>
        <v>0</v>
      </c>
      <c r="L37" s="554">
        <f t="shared" si="8"/>
        <v>100</v>
      </c>
      <c r="M37" s="554">
        <f t="shared" si="8"/>
        <v>6</v>
      </c>
      <c r="N37" s="554">
        <f t="shared" si="8"/>
        <v>100</v>
      </c>
      <c r="O37" s="554">
        <f t="shared" si="8"/>
        <v>0.1</v>
      </c>
      <c r="P37" s="554">
        <f t="shared" si="8"/>
        <v>0</v>
      </c>
      <c r="Q37" s="554">
        <f t="shared" si="8"/>
        <v>0</v>
      </c>
      <c r="R37" s="554">
        <f t="shared" si="8"/>
        <v>0</v>
      </c>
      <c r="S37" s="554">
        <f t="shared" si="8"/>
        <v>200</v>
      </c>
      <c r="T37" s="554">
        <f t="shared" si="8"/>
        <v>240</v>
      </c>
      <c r="U37" s="554">
        <f t="shared" si="8"/>
        <v>0</v>
      </c>
      <c r="V37" s="554">
        <f t="shared" si="8"/>
        <v>230</v>
      </c>
      <c r="W37" s="554">
        <f t="shared" si="8"/>
        <v>0</v>
      </c>
      <c r="X37" s="554">
        <f t="shared" si="8"/>
        <v>0</v>
      </c>
      <c r="Y37" s="554">
        <f t="shared" si="8"/>
        <v>0</v>
      </c>
      <c r="Z37" s="555">
        <f t="shared" si="8"/>
        <v>100</v>
      </c>
      <c r="AA37" s="556">
        <f t="shared" si="4"/>
        <v>976.6</v>
      </c>
    </row>
    <row r="38" spans="2:27" ht="24" customHeight="1" x14ac:dyDescent="0.15">
      <c r="B38" s="186"/>
      <c r="C38" s="972"/>
      <c r="D38" s="247"/>
      <c r="E38" s="245" t="s">
        <v>319</v>
      </c>
      <c r="F38" s="585"/>
      <c r="G38" s="545">
        <f t="shared" ref="G38:Z38" si="9">SUM(G39:G41)</f>
        <v>0</v>
      </c>
      <c r="H38" s="545">
        <f t="shared" si="9"/>
        <v>0.5</v>
      </c>
      <c r="I38" s="545">
        <f t="shared" si="9"/>
        <v>0</v>
      </c>
      <c r="J38" s="545">
        <f t="shared" si="9"/>
        <v>0</v>
      </c>
      <c r="K38" s="545">
        <f t="shared" si="9"/>
        <v>0</v>
      </c>
      <c r="L38" s="545">
        <f t="shared" si="9"/>
        <v>90</v>
      </c>
      <c r="M38" s="545">
        <f t="shared" si="9"/>
        <v>6</v>
      </c>
      <c r="N38" s="545">
        <f t="shared" si="9"/>
        <v>100</v>
      </c>
      <c r="O38" s="545">
        <f t="shared" si="9"/>
        <v>0.1</v>
      </c>
      <c r="P38" s="545">
        <f t="shared" si="9"/>
        <v>0</v>
      </c>
      <c r="Q38" s="545">
        <f t="shared" si="9"/>
        <v>0</v>
      </c>
      <c r="R38" s="545">
        <f t="shared" si="9"/>
        <v>0</v>
      </c>
      <c r="S38" s="545">
        <f t="shared" si="9"/>
        <v>200</v>
      </c>
      <c r="T38" s="545">
        <f t="shared" si="9"/>
        <v>200</v>
      </c>
      <c r="U38" s="545">
        <f t="shared" si="9"/>
        <v>0</v>
      </c>
      <c r="V38" s="545">
        <f t="shared" si="9"/>
        <v>200</v>
      </c>
      <c r="W38" s="545">
        <f t="shared" si="9"/>
        <v>0</v>
      </c>
      <c r="X38" s="545">
        <f t="shared" si="9"/>
        <v>0</v>
      </c>
      <c r="Y38" s="545">
        <f t="shared" si="9"/>
        <v>0</v>
      </c>
      <c r="Z38" s="546">
        <f t="shared" si="9"/>
        <v>100</v>
      </c>
      <c r="AA38" s="547">
        <f t="shared" si="4"/>
        <v>896.6</v>
      </c>
    </row>
    <row r="39" spans="2:27" ht="24" customHeight="1" x14ac:dyDescent="0.15">
      <c r="B39" s="186"/>
      <c r="C39" s="972"/>
      <c r="D39" s="248"/>
      <c r="E39" s="243"/>
      <c r="F39" s="241" t="s">
        <v>233</v>
      </c>
      <c r="G39" s="548">
        <f>+ｱ.燃え殻!$Z$28</f>
        <v>0</v>
      </c>
      <c r="H39" s="548">
        <f>+ｲ.汚泥!$Z$28</f>
        <v>0.5</v>
      </c>
      <c r="I39" s="548">
        <f>+ｳ.廃油!$Z$28</f>
        <v>0</v>
      </c>
      <c r="J39" s="548">
        <f>+ｴ.廃酸!$Z$28</f>
        <v>0</v>
      </c>
      <c r="K39" s="548">
        <f>+ｵ.廃ｱﾙｶﾘ!$Z$28</f>
        <v>0</v>
      </c>
      <c r="L39" s="548">
        <f>+ｶ.廃ﾌﾟﾗ類!$Z$28</f>
        <v>90</v>
      </c>
      <c r="M39" s="548">
        <f>+ｷ.紙くず!$Z$28</f>
        <v>6</v>
      </c>
      <c r="N39" s="548">
        <f>+ｸ.木くず!$Z$28</f>
        <v>100</v>
      </c>
      <c r="O39" s="548">
        <f>+ｹ.繊維くず!$Z$28</f>
        <v>0.1</v>
      </c>
      <c r="P39" s="548">
        <f>+ｺ.動植物性残さ!$Z$28</f>
        <v>0</v>
      </c>
      <c r="Q39" s="548">
        <f>+ｻ.動物系固形不要物!$Z$28</f>
        <v>0</v>
      </c>
      <c r="R39" s="548">
        <f>+ｼ.ｺﾞﾑくず!$Z$28</f>
        <v>0</v>
      </c>
      <c r="S39" s="548">
        <f>+ｽ.金属くず!$Z$28</f>
        <v>200</v>
      </c>
      <c r="T39" s="548">
        <f>+ｾ.ｶﾞﾗｽ･ｺﾝｸﾘ･陶磁器くず!$Z$28</f>
        <v>200</v>
      </c>
      <c r="U39" s="548">
        <f>+ｿ.鉱さい!$Z$28</f>
        <v>0</v>
      </c>
      <c r="V39" s="548">
        <f>+ﾀ.がれき類!$Z$28</f>
        <v>200</v>
      </c>
      <c r="W39" s="548">
        <f>+ﾁ.動物のふん尿!$Z$28</f>
        <v>0</v>
      </c>
      <c r="X39" s="548">
        <f>+ﾂ.動物の死体!$Z$28</f>
        <v>0</v>
      </c>
      <c r="Y39" s="548">
        <f>+ﾃ.ばいじん!$Z$28</f>
        <v>0</v>
      </c>
      <c r="Z39" s="549">
        <f>+ﾄ.混合廃棄物その他!$Z$28</f>
        <v>100</v>
      </c>
      <c r="AA39" s="550">
        <f t="shared" si="4"/>
        <v>896.6</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10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40</v>
      </c>
      <c r="U42" s="551">
        <f>+ｿ.鉱さい!$Q$33</f>
        <v>0</v>
      </c>
      <c r="V42" s="551">
        <f>+ﾀ.がれき類!$Q$33</f>
        <v>30</v>
      </c>
      <c r="W42" s="551">
        <f>+ﾁ.動物のふん尿!$Q$33</f>
        <v>0</v>
      </c>
      <c r="X42" s="551">
        <f>+ﾂ.動物の死体!$Q$33</f>
        <v>0</v>
      </c>
      <c r="Y42" s="551">
        <f>+ﾃ.ばいじん!$Q$33</f>
        <v>0</v>
      </c>
      <c r="Z42" s="552">
        <f>+ﾄ.混合廃棄物その他!$Q$33</f>
        <v>0</v>
      </c>
      <c r="AA42" s="553">
        <f>SUM(G42:Z42)</f>
        <v>80</v>
      </c>
    </row>
    <row r="43" spans="2:27" ht="24" customHeight="1" x14ac:dyDescent="0.15">
      <c r="B43" s="186"/>
      <c r="C43" s="142" t="s">
        <v>235</v>
      </c>
      <c r="D43" s="952" t="s">
        <v>349</v>
      </c>
      <c r="E43" s="952"/>
      <c r="F43" s="953"/>
      <c r="G43" s="557">
        <f>+ｱ.燃え殻!$AK$27</f>
        <v>0</v>
      </c>
      <c r="H43" s="557">
        <f>+ｲ.汚泥!$AK$27</f>
        <v>0.5</v>
      </c>
      <c r="I43" s="557">
        <f>+ｳ.廃油!$AK$27</f>
        <v>0</v>
      </c>
      <c r="J43" s="557">
        <f>+ｴ.廃酸!$AK$27</f>
        <v>0</v>
      </c>
      <c r="K43" s="557">
        <f>+ｵ.廃ｱﾙｶﾘ!$AK$27</f>
        <v>0</v>
      </c>
      <c r="L43" s="557">
        <f>+ｶ.廃ﾌﾟﾗ類!$AK$27</f>
        <v>100</v>
      </c>
      <c r="M43" s="557">
        <f>+ｷ.紙くず!$AK$27</f>
        <v>6</v>
      </c>
      <c r="N43" s="557">
        <f>+ｸ.木くず!$AK$27</f>
        <v>100</v>
      </c>
      <c r="O43" s="557">
        <f>+ｹ.繊維くず!$AK$27</f>
        <v>0.1</v>
      </c>
      <c r="P43" s="557">
        <f>+ｺ.動植物性残さ!$AK$27</f>
        <v>0</v>
      </c>
      <c r="Q43" s="557">
        <f>+ｻ.動物系固形不要物!$AK$27</f>
        <v>0</v>
      </c>
      <c r="R43" s="557">
        <f>+ｼ.ｺﾞﾑくず!$AK$27</f>
        <v>0</v>
      </c>
      <c r="S43" s="557">
        <f>+ｽ.金属くず!$AK$27</f>
        <v>200</v>
      </c>
      <c r="T43" s="557">
        <f>+ｾ.ｶﾞﾗｽ･ｺﾝｸﾘ･陶磁器くず!$AK$27</f>
        <v>240</v>
      </c>
      <c r="U43" s="557">
        <f>+ｿ.鉱さい!$AK$27</f>
        <v>0</v>
      </c>
      <c r="V43" s="557">
        <f>+ﾀ.がれき類!$AK$27</f>
        <v>230</v>
      </c>
      <c r="W43" s="557">
        <f>+ﾁ.動物のふん尿!$AK$27</f>
        <v>0</v>
      </c>
      <c r="X43" s="557">
        <f>+ﾂ.動物の死体!$AK$27</f>
        <v>0</v>
      </c>
      <c r="Y43" s="557">
        <f>+ﾃ.ばいじん!$AK$27</f>
        <v>0</v>
      </c>
      <c r="Z43" s="558">
        <f>+ﾄ.混合廃棄物その他!$AK$27</f>
        <v>100</v>
      </c>
      <c r="AA43" s="559">
        <f t="shared" si="4"/>
        <v>976.6</v>
      </c>
    </row>
    <row r="44" spans="2:27" ht="24" customHeight="1" x14ac:dyDescent="0.15">
      <c r="B44" s="186"/>
      <c r="C44" s="193"/>
      <c r="D44" s="191" t="s">
        <v>188</v>
      </c>
      <c r="E44" s="969" t="s">
        <v>236</v>
      </c>
      <c r="F44" s="970"/>
      <c r="G44" s="560">
        <f>+ｱ.燃え殻!$AK$30</f>
        <v>0</v>
      </c>
      <c r="H44" s="560">
        <f>+ｲ.汚泥!$AK$30</f>
        <v>0.5</v>
      </c>
      <c r="I44" s="560">
        <f>+ｳ.廃油!$AK$30</f>
        <v>0</v>
      </c>
      <c r="J44" s="560">
        <f>+ｴ.廃酸!$AK$30</f>
        <v>0</v>
      </c>
      <c r="K44" s="560">
        <f>+ｵ.廃ｱﾙｶﾘ!$AK$30</f>
        <v>0</v>
      </c>
      <c r="L44" s="560">
        <f>+ｶ.廃ﾌﾟﾗ類!$AK$30</f>
        <v>100</v>
      </c>
      <c r="M44" s="560">
        <f>+ｷ.紙くず!$AK$30</f>
        <v>6</v>
      </c>
      <c r="N44" s="560">
        <f>+ｸ.木くず!$AK$30</f>
        <v>100</v>
      </c>
      <c r="O44" s="560">
        <f>+ｹ.繊維くず!$AK$30</f>
        <v>0.1</v>
      </c>
      <c r="P44" s="560">
        <f>+ｺ.動植物性残さ!$AK$30</f>
        <v>0</v>
      </c>
      <c r="Q44" s="560">
        <f>+ｻ.動物系固形不要物!$AK$30</f>
        <v>0</v>
      </c>
      <c r="R44" s="560">
        <f>+ｼ.ｺﾞﾑくず!$AK$30</f>
        <v>0</v>
      </c>
      <c r="S44" s="560">
        <f>+ｽ.金属くず!$AK$30</f>
        <v>200</v>
      </c>
      <c r="T44" s="560">
        <f>+ｾ.ｶﾞﾗｽ･ｺﾝｸﾘ･陶磁器くず!$AK$30</f>
        <v>240</v>
      </c>
      <c r="U44" s="560">
        <f>+ｿ.鉱さい!$AK$30</f>
        <v>0</v>
      </c>
      <c r="V44" s="560">
        <f>+ﾀ.がれき類!$AK$30</f>
        <v>230</v>
      </c>
      <c r="W44" s="560">
        <f>+ﾁ.動物のふん尿!$AK$30</f>
        <v>0</v>
      </c>
      <c r="X44" s="560">
        <f>+ﾂ.動物の死体!$AK$30</f>
        <v>0</v>
      </c>
      <c r="Y44" s="560">
        <f>+ﾃ.ばいじん!$AK$30</f>
        <v>0</v>
      </c>
      <c r="Z44" s="561">
        <f>+ﾄ.混合廃棄物その他!$AK$30</f>
        <v>100</v>
      </c>
      <c r="AA44" s="562">
        <f t="shared" si="4"/>
        <v>976.6</v>
      </c>
    </row>
    <row r="45" spans="2:27" ht="24" customHeight="1" x14ac:dyDescent="0.15">
      <c r="B45" s="186"/>
      <c r="C45" s="193"/>
      <c r="D45" s="584" t="s">
        <v>190</v>
      </c>
      <c r="E45" s="962" t="s">
        <v>237</v>
      </c>
      <c r="F45" s="963"/>
      <c r="G45" s="563">
        <f>+ｱ.燃え殻!$AR$24</f>
        <v>0</v>
      </c>
      <c r="H45" s="563">
        <f>+ｲ.汚泥!$AR$24</f>
        <v>0.5</v>
      </c>
      <c r="I45" s="563">
        <f>+ｳ.廃油!$AR$24</f>
        <v>0</v>
      </c>
      <c r="J45" s="563">
        <f>+ｴ.廃酸!$AR$24</f>
        <v>0</v>
      </c>
      <c r="K45" s="563">
        <f>+ｵ.廃ｱﾙｶﾘ!$AR$24</f>
        <v>0</v>
      </c>
      <c r="L45" s="563">
        <f>+ｶ.廃ﾌﾟﾗ類!$AR$24</f>
        <v>90</v>
      </c>
      <c r="M45" s="563">
        <f>+ｷ.紙くず!$AR$24</f>
        <v>6</v>
      </c>
      <c r="N45" s="563">
        <f>+ｸ.木くず!$AR$24</f>
        <v>100</v>
      </c>
      <c r="O45" s="563">
        <f>+ｹ.繊維くず!$AR$24</f>
        <v>0.1</v>
      </c>
      <c r="P45" s="563">
        <f>+ｺ.動植物性残さ!$AR$24</f>
        <v>0</v>
      </c>
      <c r="Q45" s="563">
        <f>+ｻ.動物系固形不要物!$AR$24</f>
        <v>0</v>
      </c>
      <c r="R45" s="563">
        <f>+ｼ.ｺﾞﾑくず!$AR$24</f>
        <v>0</v>
      </c>
      <c r="S45" s="563">
        <f>+ｽ.金属くず!$AR$24</f>
        <v>200</v>
      </c>
      <c r="T45" s="563">
        <f>+ｾ.ｶﾞﾗｽ･ｺﾝｸﾘ･陶磁器くず!$AR$24</f>
        <v>200</v>
      </c>
      <c r="U45" s="563">
        <f>+ｿ.鉱さい!$AR$24</f>
        <v>0</v>
      </c>
      <c r="V45" s="563">
        <f>+ﾀ.がれき類!$AR$24</f>
        <v>200</v>
      </c>
      <c r="W45" s="563">
        <f>+ﾁ.動物のふん尿!$AR$24</f>
        <v>0</v>
      </c>
      <c r="X45" s="563">
        <f>+ﾂ.動物の死体!$AR$24</f>
        <v>0</v>
      </c>
      <c r="Y45" s="563">
        <f>+ﾃ.ばいじん!$AR$24</f>
        <v>0</v>
      </c>
      <c r="Z45" s="564">
        <f>+ﾄ.混合廃棄物その他!$AR$24</f>
        <v>100</v>
      </c>
      <c r="AA45" s="565">
        <f t="shared" si="4"/>
        <v>896.6</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1.4</v>
      </c>
      <c r="I55" s="634">
        <f t="shared" si="10"/>
        <v>0</v>
      </c>
      <c r="J55" s="634">
        <f t="shared" si="10"/>
        <v>0</v>
      </c>
      <c r="K55" s="634">
        <f t="shared" si="10"/>
        <v>42</v>
      </c>
      <c r="L55" s="634">
        <f t="shared" si="10"/>
        <v>299</v>
      </c>
      <c r="M55" s="634">
        <f t="shared" si="10"/>
        <v>17.399999999999999</v>
      </c>
      <c r="N55" s="634">
        <f t="shared" si="10"/>
        <v>279</v>
      </c>
      <c r="O55" s="634">
        <f t="shared" si="10"/>
        <v>0.2</v>
      </c>
      <c r="P55" s="634">
        <f t="shared" si="10"/>
        <v>0</v>
      </c>
      <c r="Q55" s="634">
        <f t="shared" si="10"/>
        <v>0</v>
      </c>
      <c r="R55" s="634">
        <f t="shared" si="10"/>
        <v>0</v>
      </c>
      <c r="S55" s="634">
        <f t="shared" si="10"/>
        <v>514</v>
      </c>
      <c r="T55" s="634">
        <f t="shared" si="10"/>
        <v>533</v>
      </c>
      <c r="U55" s="634">
        <f t="shared" si="10"/>
        <v>0</v>
      </c>
      <c r="V55" s="634">
        <f t="shared" si="10"/>
        <v>539</v>
      </c>
      <c r="W55" s="634">
        <f t="shared" si="10"/>
        <v>0</v>
      </c>
      <c r="X55" s="634">
        <f t="shared" si="10"/>
        <v>0</v>
      </c>
      <c r="Y55" s="634">
        <f t="shared" si="10"/>
        <v>0</v>
      </c>
      <c r="Z55" s="634">
        <f t="shared" si="10"/>
        <v>211</v>
      </c>
      <c r="AA55" s="633">
        <f>+AA9+AA19+AA20</f>
        <v>2436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7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5月   29日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東京都渋谷区渋谷１－１６－１４　渋谷地下鉄ビル５階</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東急リニューアル株式会社　　取締役社長　土田　修</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０３－５４６６－５００１</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東急リニューアル株式会社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2974</v>
      </c>
      <c r="Q25" s="1086"/>
      <c r="R25" s="1086"/>
      <c r="S25" s="1086"/>
      <c r="T25" s="1086"/>
      <c r="U25" s="1087"/>
    </row>
    <row r="26" spans="1:22" ht="26.25" customHeight="1" x14ac:dyDescent="0.15">
      <c r="C26" s="1099" t="s">
        <v>11</v>
      </c>
      <c r="D26" s="1100"/>
      <c r="E26" s="1101"/>
      <c r="F26" s="1118" t="str">
        <f>+表紙!F50</f>
        <v>東京都渋谷区渋谷１－１６－１４　渋谷地下鉄ビル５階</v>
      </c>
      <c r="G26" s="1119"/>
      <c r="H26" s="1119"/>
      <c r="I26" s="1119"/>
      <c r="J26" s="1119"/>
      <c r="K26" s="1119"/>
      <c r="L26" s="1119"/>
      <c r="M26" s="1119"/>
      <c r="N26" s="454" t="s">
        <v>172</v>
      </c>
      <c r="O26" s="383"/>
      <c r="P26" s="383"/>
      <c r="Q26" s="1113" t="str">
        <f>IF(+表紙!Q50="","",+表紙!Q50)</f>
        <v>03-5466-5001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建物の改修、改装、増改築に関する企画・設計・監理・施工</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0</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3270</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f>IF(+表紙!N57="","",+表紙!N57)</f>
        <v>0</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f>IF(+表紙!N58="","",+表紙!N58)</f>
        <v>0</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２２６人</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10</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1459.4</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・産廃分別徹底と有価物の売却処理、協力業者への簡易梱包指示・養生材のリユース指示、
　既存部分の再利用と有効活用提案</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9</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976.6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・建設資材等の納入業者を含めた排出抑制の取組推進（納入時の荷姿、梱包材の簡略化、
　可能な限り工場加工をし、作業所での端材の発生抑制）</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・重点分別品目の設定（金属、木くず、ダンボール、廃プラスチック類、紙くず、コンクリートガラ、
　石こうボード、塩ビ、その他のがれき、ガラス陶磁器くず）等を設定して分別している。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・同上</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・当社での産業廃棄物の再生利用は行っていない。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・当社での産業廃棄物の再生利用を行う予定はない。</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・これまでに自社で、中間処理を行ったことは無い。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・今後、自社で中間処理を行ったことは無い。</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・これまで自社で産業廃棄物の埋め立て処分、海洋投入を行ったことは無い。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・今後、自社で産業廃棄物の埋め立て処分、海洋投入を行う予定はない。</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1459.4</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1417.4</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1372.6000000000001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・業者選定をする際に、過去の取引実績を確認
・複数の業者の処分料を比較
・委託する品目の処分方法や処分実績を確認
・処理業者と定期的に意見交換
・処理施設の現地確認を実施</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976.6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976.6</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896.6</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・優良認定処理郷社の積極的活用　
・リサイクル率の高い業者の積極的活用
・最終処分場の現地確認の実施</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2024-05-30T06:50:31Z</dcterms:created>
  <dcterms:modified xsi:type="dcterms:W3CDTF">2024-09-09T02:43:49Z</dcterms:modified>
</cp:coreProperties>
</file>