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72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36" i="94" l="1"/>
  <c r="AA44" i="94"/>
  <c r="K226" i="95" s="1"/>
  <c r="K202" i="98" s="1"/>
  <c r="AA28" i="94"/>
  <c r="H32" i="94"/>
  <c r="H31" i="94" s="1"/>
  <c r="H26" i="94" s="1"/>
  <c r="AA29" i="94"/>
  <c r="H38" i="94"/>
  <c r="H37" i="94" s="1"/>
  <c r="O38" i="94"/>
  <c r="O37" i="94" s="1"/>
  <c r="O19" i="94" s="1"/>
  <c r="O10" i="94" s="1"/>
  <c r="AK27" i="82"/>
  <c r="X32" i="94"/>
  <c r="X31" i="94" s="1"/>
  <c r="X26" i="94" s="1"/>
  <c r="X27" i="94" s="1"/>
  <c r="X18" i="82"/>
  <c r="O16" i="83"/>
  <c r="Y50" i="94" s="1"/>
  <c r="X21" i="83"/>
  <c r="AK27" i="83"/>
  <c r="H27" i="94"/>
  <c r="X21" i="78"/>
  <c r="O16" i="79"/>
  <c r="R50" i="94" s="1"/>
  <c r="X21" i="89"/>
  <c r="F12" i="83"/>
  <c r="O18" i="94"/>
  <c r="AA23" i="94"/>
  <c r="Y38" i="94"/>
  <c r="Y37" i="94" s="1"/>
  <c r="Y19" i="94" s="1"/>
  <c r="AA40" i="94"/>
  <c r="AK27" i="77"/>
  <c r="AK27" i="74"/>
  <c r="AK31" i="74" s="1"/>
  <c r="H52" i="94" s="1"/>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AK31" i="84" s="1"/>
  <c r="T52" i="94" s="1"/>
  <c r="O16" i="75"/>
  <c r="I50" i="94" s="1"/>
  <c r="X21" i="75"/>
  <c r="AK27" i="89"/>
  <c r="X18" i="77"/>
  <c r="AA41" i="94"/>
  <c r="AK27" i="75"/>
  <c r="AK31" i="75" s="1"/>
  <c r="I52" i="94" s="1"/>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2" i="94" l="1"/>
  <c r="O14" i="94"/>
  <c r="O15" i="94"/>
  <c r="O9" i="94"/>
  <c r="O55" i="94" s="1"/>
  <c r="O13" i="94"/>
  <c r="O17" i="94"/>
  <c r="O16" i="94"/>
  <c r="O11"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<sst xmlns="http://schemas.openxmlformats.org/spreadsheetml/2006/main" count="3177" uniqueCount="454">
  <si>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</si>
  <si>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</si>
  <si>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</si>
  <si>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</si>
  <si>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</si>
  <si>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</si>
  <si>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</si>
  <si>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</si>
  <si>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</si>
  <si>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</si>
  <si>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</si>
  <si>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</si>
  <si>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</si>
  <si>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</si>
  <si>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</si>
  <si>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</si>
  <si>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</si>
  <si>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</si>
  <si>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</si>
  <si>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</si>
  <si>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</si>
  <si>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</si>
  <si>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</si>
  <si>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</si>
  <si>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</si>
  <si>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</si>
  <si>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</si>
  <si>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</si>
  <si>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</si>
  <si>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</si>
  <si>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</si>
  <si>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</si>
  <si>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</si>
  <si>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</si>
  <si>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</si>
  <si>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</si>
  <si>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</si>
  <si>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</si>
  <si>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</si>
  <si>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</si>
  <si>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</si>
  <si>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</si>
  <si>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</si>
  <si>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</si>
  <si>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</si>
  <si>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</si>
  <si>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</si>
  <si>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</si>
  <si>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</si>
  <si>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</si>
  <si>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</si>
  <si>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</si>
  <si>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</si>
  <si>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</si>
  <si>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</si>
  <si>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</si>
  <si>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</si>
  <si>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</si>
  <si>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</si>
  <si>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</si>
  <si>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</si>
  <si>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</si>
  <si>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</si>
  <si>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</si>
  <si>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</si>
  <si>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</si>
  <si>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</si>
  <si>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</si>
  <si>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</si>
  <si>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</si>
  <si>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</si>
  <si>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</si>
  <si>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</si>
  <si>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</si>
  <si>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</si>
  <si>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</si>
  <si>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</si>
  <si>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</si>
  <si>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</si>
  <si>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</si>
  <si>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</si>
  <si>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</si>
  <si>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</si>
  <si>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</si>
  <si>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</si>
  <si>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</si>
  <si>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</si>
  <si>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</si>
  <si>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</si>
  <si>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</si>
  <si>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</si>
  <si>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</si>
  <si>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</si>
  <si>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</si>
  <si>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</si>
  <si>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</si>
  <si>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</si>
  <si>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</si>
  <si>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</si>
  <si>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</si>
  <si>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</si>
  <si>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</si>
  <si>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</si>
  <si>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</si>
  <si>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</si>
  <si>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</si>
  <si>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</si>
  <si>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</si>
  <si>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</si>
  <si>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</si>
  <si>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</si>
  <si>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</si>
  <si>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</si>
  <si>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</si>
  <si>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</si>
  <si>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</si>
  <si>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</si>
  <si>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</si>
  <si>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</si>
  <si>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</si>
  <si>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</si>
  <si>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</si>
  <si>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</si>
  <si>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</si>
  <si>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</si>
  <si>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</si>
  <si>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</si>
  <si>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</si>
  <si>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</si>
  <si>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</si>
  <si>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</si>
  <si>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</si>
  <si>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</si>
  <si>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</si>
  <si>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</si>
  <si>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</si>
  <si>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</si>
  <si>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</si>
  <si>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</si>
  <si>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</si>
  <si>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</si>
  <si>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</si>
  <si>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</si>
  <si>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</si>
  <si>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</si>
  <si>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</si>
  <si>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</si>
  <si>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</si>
  <si>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</si>
  <si>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</si>
  <si>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</si>
  <si>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</si>
  <si>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</si>
  <si>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</si>
  <si>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</si>
  <si>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</si>
  <si>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</si>
  <si>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</si>
  <si>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</si>
  <si>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</si>
  <si>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</si>
  <si>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</si>
  <si>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</si>
  <si>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</si>
  <si>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</si>
  <si>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</si>
  <si>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</si>
  <si>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</si>
  <si>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</si>
  <si>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</si>
  <si>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</si>
  <si>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</si>
  <si>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</si>
  <si>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</si>
  <si>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</si>
  <si>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</si>
  <si>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</si>
  <si>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</si>
  <si>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</si>
  <si>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</si>
  <si>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</si>
  <si>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</si>
  <si>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</si>
  <si>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</si>
  <si>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</si>
  <si>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</si>
  <si>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</si>
  <si>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</si>
  <si>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</si>
  <si>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</si>
  <si>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</si>
  <si>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</si>
  <si>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</si>
  <si>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</si>
  <si>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</si>
  <si>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</si>
  <si>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</si>
  <si>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</si>
  <si>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</si>
  <si>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</si>
  <si>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</si>
  <si>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</si>
  <si>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</si>
  <si>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</si>
  <si>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</si>
  <si>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</si>
  <si>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</si>
  <si>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</si>
  <si>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</si>
  <si>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</si>
  <si>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</si>
  <si>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</si>
  <si>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</si>
  <si>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</si>
  <si>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</si>
  <si>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</si>
  <si>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</si>
  <si>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</si>
  <si>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</si>
  <si>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</si>
  <si>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</si>
  <si>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</si>
  <si>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</si>
  <si>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</si>
  <si>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</si>
  <si>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</si>
  <si>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</si>
  <si>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</si>
  <si>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</si>
  <si>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</si>
  <si>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</si>
  <si>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</si>
  <si>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</si>
  <si>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</si>
  <si>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</si>
  <si>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</si>
  <si>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</si>
  <si>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</si>
  <si>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</si>
  <si>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</si>
  <si>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</si>
  <si>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</si>
  <si>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</si>
  <si>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</si>
  <si>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</si>
  <si>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</si>
  <si>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</si>
  <si>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</si>
  <si>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</si>
  <si>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</si>
  <si>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</si>
  <si>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</si>
  <si>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</si>
  <si>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</si>
  <si>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</si>
  <si>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</si>
  <si>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</si>
  <si>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</si>
  <si>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</si>
  <si>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</si>
  <si>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</si>
  <si>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</si>
  <si>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</si>
  <si>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</si>
  <si>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</si>
  <si>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</si>
  <si>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</si>
  <si>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</si>
  <si>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</si>
  <si>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</si>
  <si>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</si>
  <si>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</si>
  <si>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</si>
  <si>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</si>
  <si>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</si>
  <si>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</si>
  <si>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</si>
  <si>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</si>
  <si>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</si>
  <si>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</si>
  <si>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</si>
  <si>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</si>
  <si>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</si>
  <si>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</si>
  <si>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</si>
  <si>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</si>
  <si>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</si>
  <si>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</si>
  <si>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</si>
  <si>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</si>
  <si>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</si>
  <si>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</si>
  <si>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</si>
  <si>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</si>
  <si>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</si>
  <si>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</si>
  <si>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</si>
  <si>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</si>
  <si>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</si>
  <si>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</si>
  <si>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</si>
  <si>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</si>
  <si>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</si>
  <si>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</si>
  <si>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</si>
  <si>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</si>
  <si>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</si>
  <si>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</si>
  <si>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</si>
  <si>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</si>
  <si>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</si>
  <si>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</si>
  <si>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</si>
  <si>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</si>
  <si>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</si>
  <si>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</si>
  <si>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</si>
  <si>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</si>
  <si>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</si>
  <si>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</si>
  <si>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</si>
  <si>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</si>
  <si>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</si>
  <si>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</si>
  <si>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</si>
  <si>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</si>
  <si>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</si>
  <si>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</si>
  <si>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</si>
  <si>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</si>
  <si>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</si>
  <si>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</si>
  <si>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</si>
  <si>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</si>
  <si>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</si>
  <si>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</si>
  <si>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</si>
  <si>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</si>
  <si>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</si>
  <si>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</si>
  <si>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</si>
  <si>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</si>
  <si>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</si>
  <si>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</si>
  <si>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</si>
  <si>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</si>
  <si>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</si>
  <si>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</si>
  <si>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</si>
  <si>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</si>
  <si>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</si>
  <si>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</si>
  <si>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</si>
  <si>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</si>
  <si>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</si>
  <si>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</si>
  <si>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</si>
  <si>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</si>
  <si>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</si>
  <si>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</si>
  <si>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</si>
  <si>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</si>
  <si>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</si>
  <si>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</si>
  <si>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</si>
  <si>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</si>
  <si>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</si>
  <si>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</si>
  <si>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</si>
  <si>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</si>
  <si>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</si>
  <si>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</si>
  <si>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</si>
  <si>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</si>
  <si>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</si>
  <si>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</si>
  <si>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</si>
  <si>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</si>
  <si>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</si>
  <si>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</si>
  <si>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</si>
  <si>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</si>
  <si>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</si>
  <si>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</si>
  <si>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</si>
  <si>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</si>
  <si>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</si>
  <si>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</si>
  <si>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</si>
  <si>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</si>
  <si>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</si>
  <si>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</si>
  <si>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</si>
  <si>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</si>
  <si>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</si>
  <si>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</si>
  <si>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</si>
  <si>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</si>
  <si>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</si>
  <si>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</si>
  <si>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</si>
  <si>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</si>
  <si>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</si>
  <si>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</si>
  <si>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</si>
  <si>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</si>
  <si>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</si>
  <si>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</si>
  <si>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</si>
  <si>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</si>
  <si>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</si>
  <si>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</si>
  <si>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</si>
  <si>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</si>
  <si>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</si>
  <si>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</si>
  <si>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</si>
  <si>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</si>
  <si>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</si>
  <si>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</si>
  <si>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</si>
  <si>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</si>
  <si>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</si>
  <si>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</si>
  <si>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</si>
  <si>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</si>
  <si>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</si>
  <si>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</si>
  <si>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</si>
  <si>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</si>
  <si>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</si>
  <si>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</si>
  <si>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</si>
  <si>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</si>
  <si>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</si>
  <si>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</si>
  <si>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</si>
  <si>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</si>
  <si>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</si>
  <si>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</si>
  <si>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</si>
  <si>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</si>
  <si>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</si>
  <si>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</si>
  <si>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</si>
  <si>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汚泥→焼却→埋立
廃プラスチック→破砕・圧縮→再資源化
金属くず→破砕→再資源化
がれき類→破砕→再資源化</t>
    <rPh sb="0" eb="2">
      <t>オデイ</t>
    </rPh>
    <rPh sb="3" eb="5">
      <t>ショウキャク</t>
    </rPh>
    <rPh sb="6" eb="7">
      <t>ウ</t>
    </rPh>
    <rPh sb="7" eb="8">
      <t>タ</t>
    </rPh>
    <rPh sb="9" eb="10">
      <t>ハイ</t>
    </rPh>
    <rPh sb="17" eb="19">
      <t>ハサイ</t>
    </rPh>
    <rPh sb="20" eb="22">
      <t>アッシュク</t>
    </rPh>
    <rPh sb="23" eb="27">
      <t>サイシゲンカ</t>
    </rPh>
    <rPh sb="28" eb="30">
      <t>キンゾク</t>
    </rPh>
    <rPh sb="33" eb="35">
      <t>ハサイ</t>
    </rPh>
    <rPh sb="36" eb="40">
      <t>サイシゲンカ</t>
    </rPh>
    <rPh sb="44" eb="45">
      <t>ルイ</t>
    </rPh>
    <rPh sb="46" eb="48">
      <t>ハサイ</t>
    </rPh>
    <rPh sb="49" eb="53">
      <t>サイシゲンカ</t>
    </rPh>
    <phoneticPr fontId="3"/>
  </si>
  <si>
    <t>現場監督員（発注者）→（指示）現場代理人（発注担当者）
工事現場において担当職員が発注者の指示に従い適正に処理する</t>
    <rPh sb="0" eb="2">
      <t>ゲンバ</t>
    </rPh>
    <rPh sb="2" eb="5">
      <t>カントクイン</t>
    </rPh>
    <rPh sb="6" eb="9">
      <t>ハッチュウシャ</t>
    </rPh>
    <rPh sb="12" eb="14">
      <t>シジ</t>
    </rPh>
    <rPh sb="15" eb="17">
      <t>ゲンバ</t>
    </rPh>
    <rPh sb="17" eb="20">
      <t>ダイリニン</t>
    </rPh>
    <rPh sb="21" eb="23">
      <t>ハッチュウ</t>
    </rPh>
    <rPh sb="23" eb="26">
      <t>タントウシャ</t>
    </rPh>
    <rPh sb="28" eb="30">
      <t>コウジ</t>
    </rPh>
    <rPh sb="30" eb="32">
      <t>ゲンバ</t>
    </rPh>
    <rPh sb="36" eb="38">
      <t>タントウ</t>
    </rPh>
    <rPh sb="38" eb="40">
      <t>ショクイン</t>
    </rPh>
    <rPh sb="41" eb="44">
      <t>ハッチュウシャ</t>
    </rPh>
    <rPh sb="45" eb="47">
      <t>シジ</t>
    </rPh>
    <rPh sb="48" eb="49">
      <t>シタガ</t>
    </rPh>
    <rPh sb="50" eb="52">
      <t>テキセイ</t>
    </rPh>
    <rPh sb="53" eb="55">
      <t>ショリ</t>
    </rPh>
    <phoneticPr fontId="3"/>
  </si>
  <si>
    <t>現場監督員（発注者）→（指示）現場代理人（発注担当者）
工事現場において担当職員が発注者の指示に従い適正に処理する</t>
    <phoneticPr fontId="3"/>
  </si>
  <si>
    <t>横浜市都筑区東山田町１７６３－１</t>
    <phoneticPr fontId="3"/>
  </si>
  <si>
    <t>千代田建設株式会社
代表取締役　増原　真</t>
    <phoneticPr fontId="3"/>
  </si>
  <si>
    <t>千代田建設株式会社</t>
    <phoneticPr fontId="3"/>
  </si>
  <si>
    <t>045-593-1261</t>
    <phoneticPr fontId="3"/>
  </si>
  <si>
    <t>横浜市長</t>
    <phoneticPr fontId="3"/>
  </si>
  <si>
    <t>Ｄ－建設業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</si>
</sst>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0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0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36" zoomScaleNormal="115" zoomScaleSheetLayoutView="100" workbookViewId="0">
      <selection activeCell="F48" sqref="F48:O49"/>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v>45467</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452</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448</v>
      </c>
      <c r="M40" s="618"/>
      <c r="N40" s="618"/>
      <c r="O40" s="618"/>
      <c r="P40" s="618"/>
      <c r="Q40" s="618"/>
      <c r="R40" s="618"/>
      <c r="S40" s="618"/>
      <c r="T40" s="618"/>
      <c r="U40" s="619"/>
      <c r="W40" s="21"/>
      <c r="X40" s="21"/>
    </row>
    <row r="41" spans="1:25" ht="26.25" customHeight="1" x14ac:dyDescent="0.15">
      <c r="C41" s="86"/>
      <c r="I41" s="25"/>
      <c r="J41" s="25" t="s">
        <v>7</v>
      </c>
      <c r="K41" s="25"/>
      <c r="L41" s="618" t="s">
        <v>449</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451</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450</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2964</v>
      </c>
      <c r="Q49" s="598"/>
      <c r="R49" s="598"/>
      <c r="S49" s="598"/>
      <c r="T49" s="598"/>
      <c r="U49" s="599"/>
    </row>
    <row r="50" spans="3:23" ht="26.25" customHeight="1" x14ac:dyDescent="0.15">
      <c r="C50" s="570" t="s">
        <v>11</v>
      </c>
      <c r="D50" s="571"/>
      <c r="E50" s="572"/>
      <c r="F50" s="581" t="s">
        <v>448</v>
      </c>
      <c r="G50" s="582"/>
      <c r="H50" s="582"/>
      <c r="I50" s="582"/>
      <c r="J50" s="582"/>
      <c r="K50" s="582"/>
      <c r="L50" s="582"/>
      <c r="M50" s="582"/>
      <c r="N50" s="341" t="s">
        <v>172</v>
      </c>
      <c r="O50" s="449"/>
      <c r="P50" s="450"/>
      <c r="Q50" s="585" t="s">
        <v>451</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453</v>
      </c>
      <c r="G54" s="496"/>
      <c r="H54" s="496"/>
      <c r="I54" s="496"/>
      <c r="J54" s="496"/>
      <c r="K54" s="496"/>
      <c r="L54" s="32" t="s">
        <v>48</v>
      </c>
      <c r="M54" s="32"/>
      <c r="N54" s="502"/>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1390</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14</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445</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446</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6</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10934</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447</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6</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8126</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447</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447</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447</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t="s">
        <v>447</v>
      </c>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t="s">
        <v>447</v>
      </c>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t="s">
        <v>447</v>
      </c>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t="s">
        <v>447</v>
      </c>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t="s">
        <v>447</v>
      </c>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t="s">
        <v>447</v>
      </c>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10934</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f>+別紙!AA15</f>
        <v>35.700000000000003</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10912.800000000001</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t="s">
        <v>447</v>
      </c>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8126</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8126</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8105</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t="s">
        <v>447</v>
      </c>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千代田建設株式会社</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5" zoomScaleNormal="100"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千代田建設株式会社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104.6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100</v>
      </c>
      <c r="P27" s="700"/>
      <c r="Q27" s="700"/>
      <c r="R27" s="700"/>
      <c r="S27" s="49" t="s">
        <v>38</v>
      </c>
      <c r="T27" s="70"/>
      <c r="U27" s="70"/>
      <c r="X27" s="68" t="s">
        <v>39</v>
      </c>
      <c r="Y27" s="71"/>
      <c r="AG27" s="58"/>
      <c r="AH27" s="58"/>
      <c r="AI27" s="58"/>
      <c r="AJ27" s="58"/>
      <c r="AK27" s="742">
        <f>+AG18+O27</f>
        <v>100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104.6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100</v>
      </c>
      <c r="R30" s="700"/>
      <c r="S30" s="700"/>
      <c r="T30" s="700"/>
      <c r="U30" s="49" t="s">
        <v>16</v>
      </c>
      <c r="X30" s="697" t="s">
        <v>186</v>
      </c>
      <c r="Y30" s="698"/>
      <c r="Z30" s="690"/>
      <c r="AA30" s="691"/>
      <c r="AB30" s="691"/>
      <c r="AC30" s="691"/>
      <c r="AD30" s="691"/>
      <c r="AE30" s="49" t="s">
        <v>13</v>
      </c>
      <c r="AK30" s="651">
        <v>100</v>
      </c>
      <c r="AL30" s="652"/>
      <c r="AM30" s="652"/>
      <c r="AN30" s="652"/>
      <c r="AO30" s="57" t="s">
        <v>13</v>
      </c>
      <c r="AR30" s="758"/>
      <c r="AS30" s="755"/>
      <c r="AT30" s="755"/>
      <c r="AU30" s="756"/>
    </row>
    <row r="31" spans="2:48" ht="27" customHeight="1" thickTop="1" thickBot="1" x14ac:dyDescent="0.2">
      <c r="B31" s="725" t="s">
        <v>375</v>
      </c>
      <c r="C31" s="676"/>
      <c r="D31" s="676"/>
      <c r="E31" s="677"/>
      <c r="F31" s="711">
        <v>104.6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6" workbookViewId="0">
      <selection activeCell="X34" sqref="X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千代田建設株式会社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8"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千代田建設株式会社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9"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千代田建設株式会社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8" workbookViewId="0">
      <selection activeCell="F24" sqref="F24:G2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千代田建設株式会社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21.2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v>
      </c>
      <c r="P27" s="700"/>
      <c r="Q27" s="700"/>
      <c r="R27" s="700"/>
      <c r="S27" s="49" t="s">
        <v>38</v>
      </c>
      <c r="T27" s="70"/>
      <c r="U27" s="70"/>
      <c r="X27" s="68" t="s">
        <v>39</v>
      </c>
      <c r="Y27" s="71"/>
      <c r="AG27" s="58"/>
      <c r="AH27" s="58"/>
      <c r="AI27" s="58"/>
      <c r="AJ27" s="58"/>
      <c r="AK27" s="742">
        <f>+AG18+O27</f>
        <v>10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21.2</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v>10</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10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4"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千代田建設株式会社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5"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千代田建設株式会社</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v>
      </c>
      <c r="P27" s="700"/>
      <c r="Q27" s="700"/>
      <c r="R27" s="700"/>
      <c r="S27" s="49" t="s">
        <v>38</v>
      </c>
      <c r="T27" s="70"/>
      <c r="U27" s="70"/>
      <c r="X27" s="68" t="s">
        <v>39</v>
      </c>
      <c r="Y27" s="71"/>
      <c r="AG27" s="58"/>
      <c r="AH27" s="58"/>
      <c r="AI27" s="58"/>
      <c r="AJ27" s="58"/>
      <c r="AK27" s="742">
        <f>+AG18+O27</f>
        <v>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2.5</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v>1</v>
      </c>
      <c r="AL30" s="652"/>
      <c r="AM30" s="652"/>
      <c r="AN30" s="652"/>
      <c r="AO30" s="57" t="s">
        <v>13</v>
      </c>
      <c r="AR30" s="758"/>
      <c r="AS30" s="755"/>
      <c r="AT30" s="755"/>
      <c r="AU30" s="756"/>
    </row>
    <row r="31" spans="2:48" ht="27" customHeight="1" thickTop="1" thickBot="1" x14ac:dyDescent="0.2">
      <c r="B31" s="725" t="s">
        <v>375</v>
      </c>
      <c r="C31" s="676"/>
      <c r="D31" s="676"/>
      <c r="E31" s="677"/>
      <c r="F31" s="711">
        <v>2.5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1</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千代田建設株式会社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9" workbookViewId="0">
      <selection activeCell="AW22" sqref="AW2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千代田建設株式会社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topLeftCell="A13"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千代田建設株式会社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9"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千代田建設株式会社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千代田建設株式会社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0"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千代田建設株式会社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15.6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v>
      </c>
      <c r="P27" s="700"/>
      <c r="Q27" s="700"/>
      <c r="R27" s="700"/>
      <c r="S27" s="49" t="s">
        <v>38</v>
      </c>
      <c r="T27" s="70"/>
      <c r="U27" s="70"/>
      <c r="X27" s="68" t="s">
        <v>39</v>
      </c>
      <c r="Y27" s="71"/>
      <c r="AG27" s="58"/>
      <c r="AH27" s="58"/>
      <c r="AI27" s="58"/>
      <c r="AJ27" s="58"/>
      <c r="AK27" s="742">
        <f>+AG18+O27</f>
        <v>10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15.6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v>10</v>
      </c>
      <c r="AL30" s="652"/>
      <c r="AM30" s="652"/>
      <c r="AN30" s="652"/>
      <c r="AO30" s="57" t="s">
        <v>13</v>
      </c>
      <c r="AR30" s="758"/>
      <c r="AS30" s="755"/>
      <c r="AT30" s="755"/>
      <c r="AU30" s="756"/>
    </row>
    <row r="31" spans="2:48" ht="27" customHeight="1" thickTop="1" thickBot="1" x14ac:dyDescent="0.2">
      <c r="B31" s="725" t="s">
        <v>375</v>
      </c>
      <c r="C31" s="676"/>
      <c r="D31" s="676"/>
      <c r="E31" s="677"/>
      <c r="F31" s="711">
        <v>15.6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10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7"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千代田建設株式会社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8" workbookViewId="0">
      <selection activeCell="AN37" sqref="AN3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千代田建設株式会社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8000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10758.9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8000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8000</v>
      </c>
      <c r="P27" s="700"/>
      <c r="Q27" s="700"/>
      <c r="R27" s="700"/>
      <c r="S27" s="49" t="s">
        <v>38</v>
      </c>
      <c r="T27" s="70"/>
      <c r="U27" s="70"/>
      <c r="X27" s="68" t="s">
        <v>39</v>
      </c>
      <c r="Y27" s="71"/>
      <c r="AG27" s="58"/>
      <c r="AH27" s="58"/>
      <c r="AI27" s="58"/>
      <c r="AJ27" s="58"/>
      <c r="AK27" s="742">
        <f>+AG18+O27</f>
        <v>8000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8000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10758.9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21.7</v>
      </c>
      <c r="G30" s="712"/>
      <c r="H30" s="214" t="s">
        <v>198</v>
      </c>
      <c r="L30" s="709"/>
      <c r="O30" s="61"/>
      <c r="Q30" s="699">
        <f>+ROUND(Z28,1)+ROUND(Z29,1)+ROUND(Z30,1)</f>
        <v>8000</v>
      </c>
      <c r="R30" s="700"/>
      <c r="S30" s="700"/>
      <c r="T30" s="700"/>
      <c r="U30" s="49" t="s">
        <v>16</v>
      </c>
      <c r="X30" s="697" t="s">
        <v>186</v>
      </c>
      <c r="Y30" s="698"/>
      <c r="Z30" s="690"/>
      <c r="AA30" s="691"/>
      <c r="AB30" s="691"/>
      <c r="AC30" s="691"/>
      <c r="AD30" s="691"/>
      <c r="AE30" s="49" t="s">
        <v>13</v>
      </c>
      <c r="AK30" s="651">
        <v>8000</v>
      </c>
      <c r="AL30" s="652"/>
      <c r="AM30" s="652"/>
      <c r="AN30" s="652"/>
      <c r="AO30" s="57" t="s">
        <v>13</v>
      </c>
      <c r="AR30" s="758"/>
      <c r="AS30" s="755"/>
      <c r="AT30" s="755"/>
      <c r="AU30" s="756"/>
    </row>
    <row r="31" spans="2:48" ht="27" customHeight="1" thickTop="1" thickBot="1" x14ac:dyDescent="0.2">
      <c r="B31" s="725" t="s">
        <v>375</v>
      </c>
      <c r="C31" s="676"/>
      <c r="D31" s="676"/>
      <c r="E31" s="677"/>
      <c r="F31" s="711">
        <v>10758.9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topLeftCell="A5"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千代田建設株式会社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topLeftCell="A14"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千代田建設株式会社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千代田建設株式会社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6"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千代田建設株式会社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31.2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v>
      </c>
      <c r="P27" s="700"/>
      <c r="Q27" s="700"/>
      <c r="R27" s="700"/>
      <c r="S27" s="49" t="s">
        <v>38</v>
      </c>
      <c r="T27" s="70"/>
      <c r="U27" s="70"/>
      <c r="X27" s="68" t="s">
        <v>39</v>
      </c>
      <c r="Y27" s="71"/>
      <c r="AG27" s="58"/>
      <c r="AH27" s="58"/>
      <c r="AI27" s="58"/>
      <c r="AJ27" s="58"/>
      <c r="AK27" s="742">
        <f>+AG18+O27</f>
        <v>5</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31.2</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14</v>
      </c>
      <c r="G30" s="712"/>
      <c r="H30" s="214" t="s">
        <v>198</v>
      </c>
      <c r="L30" s="709"/>
      <c r="O30" s="61"/>
      <c r="Q30" s="699">
        <f>+ROUND(Z28,1)+ROUND(Z29,1)+ROUND(Z30,1)</f>
        <v>5</v>
      </c>
      <c r="R30" s="700"/>
      <c r="S30" s="700"/>
      <c r="T30" s="700"/>
      <c r="U30" s="49" t="s">
        <v>16</v>
      </c>
      <c r="X30" s="697" t="s">
        <v>186</v>
      </c>
      <c r="Y30" s="698"/>
      <c r="Z30" s="690"/>
      <c r="AA30" s="691"/>
      <c r="AB30" s="691"/>
      <c r="AC30" s="691"/>
      <c r="AD30" s="691"/>
      <c r="AE30" s="49" t="s">
        <v>13</v>
      </c>
      <c r="AK30" s="651">
        <v>5</v>
      </c>
      <c r="AL30" s="652"/>
      <c r="AM30" s="652"/>
      <c r="AN30" s="652"/>
      <c r="AO30" s="57" t="s">
        <v>13</v>
      </c>
      <c r="AR30" s="758"/>
      <c r="AS30" s="755"/>
      <c r="AT30" s="755"/>
      <c r="AU30" s="756"/>
    </row>
    <row r="31" spans="2:48" ht="27" customHeight="1" thickTop="1" thickBot="1" x14ac:dyDescent="0.2">
      <c r="B31" s="725" t="s">
        <v>375</v>
      </c>
      <c r="C31" s="676"/>
      <c r="D31" s="676"/>
      <c r="E31" s="677"/>
      <c r="F31" s="711">
        <v>31.2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election activeCell="W31" sqref="W31"/>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千代田建設株式会社</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104.6</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21.2</v>
      </c>
      <c r="M9" s="377">
        <f>IF(OR(ｷ.紙くず!F24&gt;0,ｷ.紙くず!F24&lt;0),ｷ.紙くず!F24,IF(M$19&gt;0,"0",0))</f>
        <v>0</v>
      </c>
      <c r="N9" s="377">
        <f>IF(OR(ｸ.木くず!F24&gt;0,ｸ.木くず!F24&lt;0),ｸ.木くず!F24,IF(N$19&gt;0,"0",0))</f>
        <v>2.5</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15.6</v>
      </c>
      <c r="U9" s="377">
        <f>IF(OR(ｿ.鉱さい!F24&gt;0,ｿ.鉱さい!F24&lt;0),ｿ.鉱さい!F24,IF(U$19&gt;0,"0",0))</f>
        <v>0</v>
      </c>
      <c r="V9" s="377">
        <f>IF(OR(ﾀ.がれき類!F24&gt;0,ﾀ.がれき類!F24&lt;0),ﾀ.がれき類!F24,IF(V$19&gt;0,"0",0))</f>
        <v>10758.9</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31.2</v>
      </c>
      <c r="AA9" s="379">
        <f>IF(SUM(G9:Z9)&gt;0,SUM(G9:Z9),IF(AA$19&gt;0,"0",0))</f>
        <v>10934</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104.6</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21.2</v>
      </c>
      <c r="M14" s="383">
        <f>IF(OR(ｷ.紙くず!F29&gt;0,ｷ.紙くず!F29&lt;0),ｷ.紙くず!F29,IF(M$19&gt;0,"0",0))</f>
        <v>0</v>
      </c>
      <c r="N14" s="383">
        <f>IF(OR(ｸ.木くず!F29&gt;0,ｸ.木くず!F29&lt;0),ｸ.木くず!F29,IF(N$19&gt;0,"0",0))</f>
        <v>2.5</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15.6</v>
      </c>
      <c r="U14" s="383">
        <f>IF(OR(ｿ.鉱さい!F29&gt;0,ｿ.鉱さい!F29&lt;0),ｿ.鉱さい!F29,IF(U$19&gt;0,"0",0))</f>
        <v>0</v>
      </c>
      <c r="V14" s="383">
        <f>IF(OR(ﾀ.がれき類!F29&gt;0,ﾀ.がれき類!F29&lt;0),ﾀ.がれき類!F29,IF(V$19&gt;0,"0",0))</f>
        <v>10758.9</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31.2</v>
      </c>
      <c r="AA14" s="385">
        <f t="shared" si="0"/>
        <v>10934</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21.7</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14</v>
      </c>
      <c r="AA15" s="385">
        <f t="shared" si="0"/>
        <v>35.700000000000003</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104.6</v>
      </c>
      <c r="I16" s="383">
        <f>IF(OR(ｳ.廃油!F31&gt;0,ｳ.廃油!F31&lt;0),ｳ.廃油!F31,IF(I$19&gt;0,"0",0))</f>
        <v>0</v>
      </c>
      <c r="J16" s="383">
        <f>IF(OR(ｴ.廃酸!$F31&gt;0,ｴ.廃酸!$F31&lt;0),ｴ.廃酸!F31,IF(J$19&gt;0,"0",0))</f>
        <v>0</v>
      </c>
      <c r="K16" s="383">
        <f>IF(OR(ｵ.廃ｱﾙｶﾘ!$F31&gt;0,ｵ.廃ｱﾙｶﾘ!$F31&lt;0),ｵ.廃ｱﾙｶﾘ!F31,IF(K$19&gt;0,"0",0))</f>
        <v>0</v>
      </c>
      <c r="L16" s="383" t="str">
        <f>IF(OR(ｶ.廃ﾌﾟﾗ類!F31&gt;0,ｶ.廃ﾌﾟﾗ類!F31&lt;0),ｶ.廃ﾌﾟﾗ類!F31,IF(L$19&gt;0,"0",0))</f>
        <v>0</v>
      </c>
      <c r="M16" s="383">
        <f>IF(OR(ｷ.紙くず!F31&gt;0,ｷ.紙くず!F31&lt;0),ｷ.紙くず!F31,IF(M$19&gt;0,"0",0))</f>
        <v>0</v>
      </c>
      <c r="N16" s="383">
        <f>IF(OR(ｸ.木くず!F31&gt;0,ｸ.木くず!F31&lt;0),ｸ.木くず!F31,IF(N$19&gt;0,"0",0))</f>
        <v>2.5</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15.6</v>
      </c>
      <c r="U16" s="383">
        <f>IF(OR(ｿ.鉱さい!F31&gt;0,ｿ.鉱さい!F31&lt;0),ｿ.鉱さい!F31,IF(U$19&gt;0,"0",0))</f>
        <v>0</v>
      </c>
      <c r="V16" s="383">
        <f>IF(OR(ﾀ.がれき類!F31&gt;0,ﾀ.がれき類!F31&lt;0),ﾀ.がれき類!F31,IF(V$19&gt;0,"0",0))</f>
        <v>10758.9</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31.2</v>
      </c>
      <c r="AA16" s="385">
        <f t="shared" si="0"/>
        <v>10912.800000000001</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100</v>
      </c>
      <c r="I19" s="389">
        <f t="shared" si="1"/>
        <v>0</v>
      </c>
      <c r="J19" s="389">
        <f t="shared" si="1"/>
        <v>0</v>
      </c>
      <c r="K19" s="389">
        <f t="shared" si="1"/>
        <v>0</v>
      </c>
      <c r="L19" s="389">
        <f t="shared" si="1"/>
        <v>10</v>
      </c>
      <c r="M19" s="389">
        <f t="shared" si="1"/>
        <v>0</v>
      </c>
      <c r="N19" s="389">
        <f t="shared" si="1"/>
        <v>1</v>
      </c>
      <c r="O19" s="389">
        <f t="shared" si="1"/>
        <v>0</v>
      </c>
      <c r="P19" s="389">
        <f t="shared" si="1"/>
        <v>0</v>
      </c>
      <c r="Q19" s="389">
        <f t="shared" si="1"/>
        <v>0</v>
      </c>
      <c r="R19" s="389">
        <f t="shared" si="1"/>
        <v>0</v>
      </c>
      <c r="S19" s="389">
        <f t="shared" si="1"/>
        <v>0</v>
      </c>
      <c r="T19" s="389">
        <f t="shared" si="1"/>
        <v>10</v>
      </c>
      <c r="U19" s="389">
        <f t="shared" si="1"/>
        <v>0</v>
      </c>
      <c r="V19" s="389">
        <f t="shared" si="1"/>
        <v>8000</v>
      </c>
      <c r="W19" s="389">
        <f t="shared" si="1"/>
        <v>0</v>
      </c>
      <c r="X19" s="389">
        <f t="shared" si="1"/>
        <v>0</v>
      </c>
      <c r="Y19" s="389">
        <f t="shared" si="1"/>
        <v>0</v>
      </c>
      <c r="Z19" s="390">
        <f t="shared" si="1"/>
        <v>5</v>
      </c>
      <c r="AA19" s="391">
        <f t="shared" ref="AA19:AA25" si="2">SUM(G19:Z19)</f>
        <v>8126</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100</v>
      </c>
      <c r="I37" s="424">
        <f t="shared" si="8"/>
        <v>0</v>
      </c>
      <c r="J37" s="424">
        <f t="shared" si="8"/>
        <v>0</v>
      </c>
      <c r="K37" s="424">
        <f t="shared" si="8"/>
        <v>0</v>
      </c>
      <c r="L37" s="424">
        <f t="shared" si="8"/>
        <v>10</v>
      </c>
      <c r="M37" s="424">
        <f t="shared" si="8"/>
        <v>0</v>
      </c>
      <c r="N37" s="424">
        <f t="shared" si="8"/>
        <v>1</v>
      </c>
      <c r="O37" s="424">
        <f t="shared" si="8"/>
        <v>0</v>
      </c>
      <c r="P37" s="424">
        <f t="shared" si="8"/>
        <v>0</v>
      </c>
      <c r="Q37" s="424">
        <f t="shared" si="8"/>
        <v>0</v>
      </c>
      <c r="R37" s="424">
        <f t="shared" si="8"/>
        <v>0</v>
      </c>
      <c r="S37" s="424">
        <f t="shared" si="8"/>
        <v>0</v>
      </c>
      <c r="T37" s="424">
        <f t="shared" si="8"/>
        <v>10</v>
      </c>
      <c r="U37" s="424">
        <f t="shared" si="8"/>
        <v>0</v>
      </c>
      <c r="V37" s="424">
        <f t="shared" si="8"/>
        <v>8000</v>
      </c>
      <c r="W37" s="424">
        <f t="shared" si="8"/>
        <v>0</v>
      </c>
      <c r="X37" s="424">
        <f t="shared" si="8"/>
        <v>0</v>
      </c>
      <c r="Y37" s="424">
        <f t="shared" si="8"/>
        <v>0</v>
      </c>
      <c r="Z37" s="425">
        <f t="shared" si="8"/>
        <v>5</v>
      </c>
      <c r="AA37" s="426">
        <f t="shared" si="4"/>
        <v>8126</v>
      </c>
    </row>
    <row r="38" spans="2:27" ht="24" customHeight="1" x14ac:dyDescent="0.15">
      <c r="B38" s="170"/>
      <c r="C38" s="776"/>
      <c r="D38" s="227"/>
      <c r="E38" s="225" t="s">
        <v>319</v>
      </c>
      <c r="F38" s="443"/>
      <c r="G38" s="415">
        <f t="shared" ref="G38:Z38" si="9">SUM(G39:G41)</f>
        <v>0</v>
      </c>
      <c r="H38" s="415">
        <f t="shared" si="9"/>
        <v>100</v>
      </c>
      <c r="I38" s="415">
        <f t="shared" si="9"/>
        <v>0</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0</v>
      </c>
      <c r="T38" s="415">
        <f t="shared" si="9"/>
        <v>0</v>
      </c>
      <c r="U38" s="415">
        <f t="shared" si="9"/>
        <v>0</v>
      </c>
      <c r="V38" s="415">
        <f t="shared" si="9"/>
        <v>8000</v>
      </c>
      <c r="W38" s="415">
        <f t="shared" si="9"/>
        <v>0</v>
      </c>
      <c r="X38" s="415">
        <f t="shared" si="9"/>
        <v>0</v>
      </c>
      <c r="Y38" s="415">
        <f t="shared" si="9"/>
        <v>0</v>
      </c>
      <c r="Z38" s="416">
        <f t="shared" si="9"/>
        <v>5</v>
      </c>
      <c r="AA38" s="417">
        <f t="shared" si="4"/>
        <v>8105</v>
      </c>
    </row>
    <row r="39" spans="2:27" ht="24" customHeight="1" x14ac:dyDescent="0.15">
      <c r="B39" s="170"/>
      <c r="C39" s="776"/>
      <c r="D39" s="228"/>
      <c r="E39" s="223"/>
      <c r="F39" s="221" t="s">
        <v>233</v>
      </c>
      <c r="G39" s="418">
        <f>+ｱ.燃え殻!$Z$28</f>
        <v>0</v>
      </c>
      <c r="H39" s="418">
        <f>+ｲ.汚泥!$Z$28</f>
        <v>100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8000</v>
      </c>
      <c r="W39" s="418">
        <f>+ﾁ.動物のふん尿!$Z$28</f>
        <v>0</v>
      </c>
      <c r="X39" s="418">
        <f>+ﾂ.動物の死体!$Z$28</f>
        <v>0</v>
      </c>
      <c r="Y39" s="418">
        <f>+ﾃ.ばいじん!$Z$28</f>
        <v>0</v>
      </c>
      <c r="Z39" s="419">
        <f>+ﾄ.混合廃棄物その他!$Z$28</f>
        <v>5</v>
      </c>
      <c r="AA39" s="420">
        <f t="shared" si="4"/>
        <v>8105</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10</v>
      </c>
      <c r="M42" s="421">
        <f>+ｷ.紙くず!$Q$33</f>
        <v>0</v>
      </c>
      <c r="N42" s="421">
        <f>+ｸ.木くず!$Q$33</f>
        <v>1</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10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21</v>
      </c>
    </row>
    <row r="43" spans="2:27" ht="24" customHeight="1" x14ac:dyDescent="0.15">
      <c r="B43" s="170"/>
      <c r="C43" s="128" t="s">
        <v>235</v>
      </c>
      <c r="D43" s="795" t="s">
        <v>349</v>
      </c>
      <c r="E43" s="795"/>
      <c r="F43" s="796"/>
      <c r="G43" s="427">
        <f>+ｱ.燃え殻!$AK$27</f>
        <v>0</v>
      </c>
      <c r="H43" s="427">
        <f>+ｲ.汚泥!$AK$27</f>
        <v>100</v>
      </c>
      <c r="I43" s="427">
        <f>+ｳ.廃油!$AK$27</f>
        <v>0</v>
      </c>
      <c r="J43" s="427">
        <f>+ｴ.廃酸!$AK$27</f>
        <v>0</v>
      </c>
      <c r="K43" s="427">
        <f>+ｵ.廃ｱﾙｶﾘ!$AK$27</f>
        <v>0</v>
      </c>
      <c r="L43" s="427">
        <f>+ｶ.廃ﾌﾟﾗ類!$AK$27</f>
        <v>10</v>
      </c>
      <c r="M43" s="427">
        <f>+ｷ.紙くず!$AK$27</f>
        <v>0</v>
      </c>
      <c r="N43" s="427">
        <f>+ｸ.木くず!$AK$27</f>
        <v>1</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10</v>
      </c>
      <c r="U43" s="427">
        <f>+ｿ.鉱さい!$AK$27</f>
        <v>0</v>
      </c>
      <c r="V43" s="427">
        <f>+ﾀ.がれき類!$AK$27</f>
        <v>8000</v>
      </c>
      <c r="W43" s="427">
        <f>+ﾁ.動物のふん尿!$AK$27</f>
        <v>0</v>
      </c>
      <c r="X43" s="427">
        <f>+ﾂ.動物の死体!$AK$27</f>
        <v>0</v>
      </c>
      <c r="Y43" s="427">
        <f>+ﾃ.ばいじん!$AK$27</f>
        <v>0</v>
      </c>
      <c r="Z43" s="428">
        <f>+ﾄ.混合廃棄物その他!$AK$27</f>
        <v>5</v>
      </c>
      <c r="AA43" s="429">
        <f t="shared" si="4"/>
        <v>8126</v>
      </c>
    </row>
    <row r="44" spans="2:27" ht="24" customHeight="1" x14ac:dyDescent="0.15">
      <c r="B44" s="170"/>
      <c r="C44" s="177"/>
      <c r="D44" s="175" t="s">
        <v>188</v>
      </c>
      <c r="E44" s="778" t="s">
        <v>236</v>
      </c>
      <c r="F44" s="779"/>
      <c r="G44" s="430">
        <f>+ｱ.燃え殻!$AK$30</f>
        <v>0</v>
      </c>
      <c r="H44" s="430">
        <f>+ｲ.汚泥!$AK$30</f>
        <v>100</v>
      </c>
      <c r="I44" s="430">
        <f>+ｳ.廃油!$AK$30</f>
        <v>0</v>
      </c>
      <c r="J44" s="430">
        <f>+ｴ.廃酸!$AK$30</f>
        <v>0</v>
      </c>
      <c r="K44" s="430">
        <f>+ｵ.廃ｱﾙｶﾘ!$AK$30</f>
        <v>0</v>
      </c>
      <c r="L44" s="430">
        <f>+ｶ.廃ﾌﾟﾗ類!$AK$30</f>
        <v>10</v>
      </c>
      <c r="M44" s="430">
        <f>+ｷ.紙くず!$AK$30</f>
        <v>0</v>
      </c>
      <c r="N44" s="430">
        <f>+ｸ.木くず!$AK$30</f>
        <v>1</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10</v>
      </c>
      <c r="U44" s="430">
        <f>+ｿ.鉱さい!$AK$30</f>
        <v>0</v>
      </c>
      <c r="V44" s="430">
        <f>+ﾀ.がれき類!$AK$30</f>
        <v>8000</v>
      </c>
      <c r="W44" s="430">
        <f>+ﾁ.動物のふん尿!$AK$30</f>
        <v>0</v>
      </c>
      <c r="X44" s="430">
        <f>+ﾂ.動物の死体!$AK$30</f>
        <v>0</v>
      </c>
      <c r="Y44" s="430">
        <f>+ﾃ.ばいじん!$AK$30</f>
        <v>0</v>
      </c>
      <c r="Z44" s="431">
        <f>+ﾄ.混合廃棄物その他!$AK$30</f>
        <v>5</v>
      </c>
      <c r="AA44" s="432">
        <f t="shared" si="4"/>
        <v>8126</v>
      </c>
    </row>
    <row r="45" spans="2:27" ht="24" customHeight="1" x14ac:dyDescent="0.15">
      <c r="B45" s="170"/>
      <c r="C45" s="177"/>
      <c r="D45" s="442" t="s">
        <v>190</v>
      </c>
      <c r="E45" s="805" t="s">
        <v>237</v>
      </c>
      <c r="F45" s="806"/>
      <c r="G45" s="433">
        <f>+ｱ.燃え殻!$AR$24</f>
        <v>0</v>
      </c>
      <c r="H45" s="433">
        <f>+ｲ.汚泥!$AR$24</f>
        <v>100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8000</v>
      </c>
      <c r="W45" s="433">
        <f>+ﾁ.動物のふん尿!$AR$24</f>
        <v>0</v>
      </c>
      <c r="X45" s="433">
        <f>+ﾂ.動物の死体!$AR$24</f>
        <v>0</v>
      </c>
      <c r="Y45" s="433">
        <f>+ﾃ.ばいじん!$AR$24</f>
        <v>0</v>
      </c>
      <c r="Z45" s="434">
        <f>+ﾄ.混合廃棄物その他!$AR$24</f>
        <v>5</v>
      </c>
      <c r="AA45" s="435">
        <f t="shared" si="4"/>
        <v>8105</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204.6</v>
      </c>
      <c r="I55" s="480">
        <f t="shared" si="10"/>
        <v>0</v>
      </c>
      <c r="J55" s="480">
        <f t="shared" si="10"/>
        <v>0</v>
      </c>
      <c r="K55" s="480">
        <f t="shared" si="10"/>
        <v>0</v>
      </c>
      <c r="L55" s="480">
        <f t="shared" si="10"/>
        <v>31.2</v>
      </c>
      <c r="M55" s="480">
        <f t="shared" si="10"/>
        <v>0</v>
      </c>
      <c r="N55" s="480">
        <f t="shared" si="10"/>
        <v>3.5</v>
      </c>
      <c r="O55" s="480">
        <f t="shared" si="10"/>
        <v>0</v>
      </c>
      <c r="P55" s="480">
        <f t="shared" si="10"/>
        <v>0</v>
      </c>
      <c r="Q55" s="480">
        <f t="shared" si="10"/>
        <v>0</v>
      </c>
      <c r="R55" s="480">
        <f t="shared" si="10"/>
        <v>0</v>
      </c>
      <c r="S55" s="480">
        <f t="shared" si="10"/>
        <v>0</v>
      </c>
      <c r="T55" s="480">
        <f t="shared" si="10"/>
        <v>25.6</v>
      </c>
      <c r="U55" s="480">
        <f t="shared" si="10"/>
        <v>0</v>
      </c>
      <c r="V55" s="480">
        <f t="shared" si="10"/>
        <v>18758.900000000001</v>
      </c>
      <c r="W55" s="480">
        <f t="shared" si="10"/>
        <v>0</v>
      </c>
      <c r="X55" s="480">
        <f t="shared" si="10"/>
        <v>0</v>
      </c>
      <c r="Y55" s="480">
        <f t="shared" si="10"/>
        <v>0</v>
      </c>
      <c r="Z55" s="480">
        <f t="shared" si="10"/>
        <v>36.200000000000003</v>
      </c>
      <c r="AA55" s="481">
        <f>+AA9+AA19+AA20</f>
        <v>19060</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69"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f>+表紙!P35</f>
        <v>45467</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横浜市都筑区東山田町１７６３－１</v>
      </c>
      <c r="M16" s="851"/>
      <c r="N16" s="851"/>
      <c r="O16" s="851"/>
      <c r="P16" s="851"/>
      <c r="Q16" s="851"/>
      <c r="R16" s="851"/>
      <c r="S16" s="851"/>
      <c r="T16" s="851"/>
      <c r="U16" s="282"/>
    </row>
    <row r="17" spans="1:21" ht="26.25" customHeight="1" x14ac:dyDescent="0.15">
      <c r="C17" s="86"/>
      <c r="I17" s="25"/>
      <c r="J17" s="25" t="s">
        <v>7</v>
      </c>
      <c r="K17" s="25"/>
      <c r="L17" s="851" t="str">
        <f>+表紙!L41</f>
        <v>千代田建設株式会社
代表取締役　増原　真</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045-593-1261</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千代田建設株式会社</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2964</v>
      </c>
      <c r="Q25" s="823"/>
      <c r="R25" s="823"/>
      <c r="S25" s="823"/>
      <c r="T25" s="823"/>
      <c r="U25" s="824"/>
    </row>
    <row r="26" spans="1:21" ht="26.25" customHeight="1" x14ac:dyDescent="0.15">
      <c r="C26" s="570" t="s">
        <v>11</v>
      </c>
      <c r="D26" s="571"/>
      <c r="E26" s="572"/>
      <c r="F26" s="838" t="str">
        <f>+表紙!F50</f>
        <v>横浜市都筑区東山田町１７６３－１</v>
      </c>
      <c r="G26" s="839"/>
      <c r="H26" s="839"/>
      <c r="I26" s="839"/>
      <c r="J26" s="839"/>
      <c r="K26" s="839"/>
      <c r="L26" s="839"/>
      <c r="M26" s="839"/>
      <c r="N26" s="341" t="s">
        <v>172</v>
      </c>
      <c r="O26"/>
      <c r="P26"/>
      <c r="Q26" s="833" t="str">
        <f>IF(+表紙!Q50="","",+表紙!Q50)</f>
        <v>045-593-1261</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1390</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14</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6</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10934</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現場監督員（発注者）→（指示）現場代理人（発注担当者）
工事現場において担当職員が発注者の指示に従い適正に処理する</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6</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8126</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現場監督員（発注者）→（指示）現場代理人（発注担当者）
工事現場において担当職員が発注者の指示に従い適正に処理する</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現場監督員（発注者）→（指示）現場代理人（発注担当者）
工事現場において担当職員が発注者の指示に従い適正に処理する</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現場監督員（発注者）→（指示）現場代理人（発注担当者）
工事現場において担当職員が発注者の指示に従い適正に処理する</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現場監督員（発注者）→（指示）現場代理人（発注担当者）
工事現場において担当職員が発注者の指示に従い適正に処理する</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現場監督員（発注者）→（指示）現場代理人（発注担当者）
工事現場において担当職員が発注者の指示に従い適正に処理する</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現場監督員（発注者）→（指示）現場代理人（発注担当者）
工事現場において担当職員が発注者の指示に従い適正に処理する</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現場監督員（発注者）→（指示）現場代理人（発注担当者）
工事現場において担当職員が発注者の指示に従い適正に処理する</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現場監督員（発注者）→（指示）現場代理人（発注担当者）
工事現場において担当職員が発注者の指示に従い適正に処理する</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現場監督員（発注者）→（指示）現場代理人（発注担当者）
工事現場において担当職員が発注者の指示に従い適正に処理する</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10934</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f>+表紙!K209</f>
        <v>35.700000000000003</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10912.800000000001</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現場監督員（発注者）→（指示）現場代理人（発注担当者）
工事現場において担当職員が発注者の指示に従い適正に処理する</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8126</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8126</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8105</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現場監督員（発注者）→（指示）現場代理人（発注担当者）
工事現場において担当職員が発注者の指示に従い適正に処理する</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2024-06-26T23:58:53Z</dcterms:created>
  <dcterms:modified xsi:type="dcterms:W3CDTF">2024-06-26T23:58:54Z</dcterms:modified>
</cp:coreProperties>
</file>