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<sst xmlns="http://schemas.openxmlformats.org/spreadsheetml/2006/main" count="3180" uniqueCount="456">
  <si>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</si>
  <si>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</si>
  <si>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</si>
  <si>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</si>
  <si>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</si>
  <si>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</si>
  <si>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</si>
  <si>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</si>
  <si>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</si>
  <si>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</si>
  <si>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</si>
  <si>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</si>
  <si>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</si>
  <si>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</si>
  <si>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</si>
  <si>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</si>
  <si>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</si>
  <si>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</si>
  <si>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</si>
  <si>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</si>
  <si>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</si>
  <si>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</si>
  <si>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</si>
  <si>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</si>
  <si>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</si>
  <si>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</si>
  <si>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</si>
  <si>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</si>
  <si>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</si>
  <si>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</si>
  <si>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</si>
  <si>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</si>
  <si>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</si>
  <si>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</si>
  <si>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</si>
  <si>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</si>
  <si>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</si>
  <si>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</si>
  <si>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</si>
  <si>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</si>
  <si>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</si>
  <si>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</si>
  <si>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</si>
  <si>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</si>
  <si>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</si>
  <si>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</si>
  <si>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</si>
  <si>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</si>
  <si>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</si>
  <si>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</si>
  <si>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</si>
  <si>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</si>
  <si>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</si>
  <si>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</si>
  <si>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</si>
  <si>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</si>
  <si>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</si>
  <si>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</si>
  <si>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</si>
  <si>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</si>
  <si>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</si>
  <si>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</si>
  <si>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</si>
  <si>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</si>
  <si>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</si>
  <si>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</si>
  <si>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</si>
  <si>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</si>
  <si>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</si>
  <si>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</si>
  <si>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</si>
  <si>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</si>
  <si>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</si>
  <si>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</si>
  <si>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</si>
  <si>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</si>
  <si>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</si>
  <si>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</si>
  <si>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</si>
  <si>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</si>
  <si>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</si>
  <si>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</si>
  <si>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</si>
  <si>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</si>
  <si>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</si>
  <si>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</si>
  <si>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</si>
  <si>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</si>
  <si>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</si>
  <si>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</si>
  <si>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</si>
  <si>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</si>
  <si>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</si>
  <si>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</si>
  <si>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</si>
  <si>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</si>
  <si>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</si>
  <si>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</si>
  <si>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</si>
  <si>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</si>
  <si>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</si>
  <si>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</si>
  <si>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</si>
  <si>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</si>
  <si>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</si>
  <si>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</si>
  <si>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</si>
  <si>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</si>
  <si>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</si>
  <si>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</si>
  <si>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</si>
  <si>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</si>
  <si>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</si>
  <si>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</si>
  <si>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</si>
  <si>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</si>
  <si>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</si>
  <si>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</si>
  <si>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</si>
  <si>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</si>
  <si>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</si>
  <si>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</si>
  <si>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</si>
  <si>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</si>
  <si>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</si>
  <si>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</si>
  <si>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</si>
  <si>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</si>
  <si>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</si>
  <si>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</si>
  <si>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</si>
  <si>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</si>
  <si>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</si>
  <si>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</si>
  <si>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</si>
  <si>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</si>
  <si>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</si>
  <si>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</si>
  <si>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</si>
  <si>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</si>
  <si>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</si>
  <si>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</si>
  <si>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</si>
  <si>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</si>
  <si>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</si>
  <si>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</si>
  <si>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</si>
  <si>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</si>
  <si>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</si>
  <si>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</si>
  <si>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</si>
  <si>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</si>
  <si>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</si>
  <si>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</si>
  <si>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</si>
  <si>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</si>
  <si>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</si>
  <si>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</si>
  <si>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</si>
  <si>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</si>
  <si>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</si>
  <si>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</si>
  <si>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</si>
  <si>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</si>
  <si>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</si>
  <si>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</si>
  <si>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</si>
  <si>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</si>
  <si>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</si>
  <si>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</si>
  <si>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</si>
  <si>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</si>
  <si>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</si>
  <si>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</si>
  <si>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</si>
  <si>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</si>
  <si>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</si>
  <si>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</si>
  <si>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</si>
  <si>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</si>
  <si>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</si>
  <si>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</si>
  <si>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</si>
  <si>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</si>
  <si>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</si>
  <si>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</si>
  <si>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</si>
  <si>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</si>
  <si>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</si>
  <si>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</si>
  <si>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</si>
  <si>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</si>
  <si>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</si>
  <si>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</si>
  <si>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</si>
  <si>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</si>
  <si>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</si>
  <si>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</si>
  <si>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</si>
  <si>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</si>
  <si>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</si>
  <si>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</si>
  <si>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</si>
  <si>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</si>
  <si>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</si>
  <si>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</si>
  <si>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</si>
  <si>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</si>
  <si>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</si>
  <si>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</si>
  <si>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</si>
  <si>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</si>
  <si>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</si>
  <si>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</si>
  <si>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</si>
  <si>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</si>
  <si>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</si>
  <si>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</si>
  <si>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</si>
  <si>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</si>
  <si>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</si>
  <si>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</si>
  <si>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</si>
  <si>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</si>
  <si>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</si>
  <si>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</si>
  <si>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</si>
  <si>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</si>
  <si>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</si>
  <si>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</si>
  <si>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</si>
  <si>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</si>
  <si>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</si>
  <si>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</si>
  <si>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</si>
  <si>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</si>
  <si>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</si>
  <si>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</si>
  <si>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</si>
  <si>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</si>
  <si>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</si>
  <si>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</si>
  <si>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</si>
  <si>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</si>
  <si>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</si>
  <si>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</si>
  <si>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</si>
  <si>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</si>
  <si>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</si>
  <si>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</si>
  <si>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</si>
  <si>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</si>
  <si>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</si>
  <si>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</si>
  <si>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</si>
  <si>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</si>
  <si>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</si>
  <si>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</si>
  <si>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</si>
  <si>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</si>
  <si>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</si>
  <si>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</si>
  <si>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</si>
  <si>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</si>
  <si>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</si>
  <si>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</si>
  <si>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</si>
  <si>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</si>
  <si>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</si>
  <si>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</si>
  <si>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</si>
  <si>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</si>
  <si>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</si>
  <si>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</si>
  <si>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</si>
  <si>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</si>
  <si>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</si>
  <si>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</si>
  <si>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</si>
  <si>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</si>
  <si>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</si>
  <si>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</si>
  <si>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</si>
  <si>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</si>
  <si>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</si>
  <si>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</si>
  <si>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</si>
  <si>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</si>
  <si>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</si>
  <si>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</si>
  <si>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</si>
  <si>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</si>
  <si>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</si>
  <si>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</si>
  <si>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</si>
  <si>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</si>
  <si>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</si>
  <si>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</si>
  <si>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</si>
  <si>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</si>
  <si>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</si>
  <si>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</si>
  <si>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</si>
  <si>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</si>
  <si>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</si>
  <si>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</si>
  <si>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</si>
  <si>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</si>
  <si>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</si>
  <si>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</si>
  <si>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</si>
  <si>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</si>
  <si>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</si>
  <si>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</si>
  <si>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</si>
  <si>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</si>
  <si>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</si>
  <si>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</si>
  <si>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</si>
  <si>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</si>
  <si>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</si>
  <si>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</si>
  <si>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</si>
  <si>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</si>
  <si>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</si>
  <si>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</si>
  <si>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</si>
  <si>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</si>
  <si>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</si>
  <si>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</si>
  <si>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</si>
  <si>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</si>
  <si>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</si>
  <si>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</si>
  <si>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</si>
  <si>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</si>
  <si>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</si>
  <si>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</si>
  <si>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</si>
  <si>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</si>
  <si>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</si>
  <si>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</si>
  <si>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</si>
  <si>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</si>
  <si>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</si>
  <si>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</si>
  <si>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</si>
  <si>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</si>
  <si>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</si>
  <si>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</si>
  <si>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</si>
  <si>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</si>
  <si>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</si>
  <si>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</si>
  <si>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</si>
  <si>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</si>
  <si>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</si>
  <si>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</si>
  <si>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</si>
  <si>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</si>
  <si>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</si>
  <si>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</si>
  <si>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</si>
  <si>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</si>
  <si>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</si>
  <si>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</si>
  <si>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</si>
  <si>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</si>
  <si>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</si>
  <si>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</si>
  <si>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</si>
  <si>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</si>
  <si>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</si>
  <si>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</si>
  <si>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</si>
  <si>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</si>
  <si>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</si>
  <si>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</si>
  <si>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</si>
  <si>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</si>
  <si>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</si>
  <si>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</si>
  <si>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</si>
  <si>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</si>
  <si>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</si>
  <si>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</si>
  <si>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</si>
  <si>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</si>
  <si>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</si>
  <si>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</si>
  <si>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</si>
  <si>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</si>
  <si>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</si>
  <si>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</si>
  <si>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</si>
  <si>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</si>
  <si>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</si>
  <si>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</si>
  <si>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</si>
  <si>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</si>
  <si>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</si>
  <si>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</si>
  <si>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</si>
  <si>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</si>
  <si>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</si>
  <si>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</si>
  <si>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</si>
  <si>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</si>
  <si>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</si>
  <si>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</si>
  <si>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</si>
  <si>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</si>
  <si>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</si>
  <si>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</si>
  <si>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</si>
  <si>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</si>
  <si>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</si>
  <si>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</si>
  <si>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</si>
  <si>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</si>
  <si>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</si>
  <si>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</si>
  <si>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</si>
  <si>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</si>
  <si>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</si>
  <si>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</si>
  <si>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</si>
  <si>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</si>
  <si>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</si>
  <si>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</si>
  <si>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</si>
  <si>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</si>
  <si>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</si>
  <si>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</si>
  <si>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</si>
  <si>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</si>
  <si>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</si>
  <si>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</si>
  <si>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</si>
  <si>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</si>
  <si>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</si>
  <si>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</si>
  <si>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</si>
  <si>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</si>
  <si>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</si>
  <si>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東京都台東区北上野２丁目８番７号</t>
    <phoneticPr fontId="3"/>
  </si>
  <si>
    <t>株式会社アサノ大成基礎エンジニアリング
建設事業部　事業部長　　伊東　高士</t>
    <phoneticPr fontId="3"/>
  </si>
  <si>
    <t>03-5246-4163</t>
    <phoneticPr fontId="3"/>
  </si>
  <si>
    <t xml:space="preserve">  株式会社アサノ大成基礎エンジニアリング　建設事業部</t>
    <phoneticPr fontId="3"/>
  </si>
  <si>
    <t xml:space="preserve">  東京都台東区北上野２丁目８番７号</t>
    <phoneticPr fontId="3"/>
  </si>
  <si>
    <t>解体工事</t>
    <phoneticPr fontId="3"/>
  </si>
  <si>
    <t>25名</t>
    <rPh sb="2" eb="3">
      <t>メイ</t>
    </rPh>
    <phoneticPr fontId="3"/>
  </si>
  <si>
    <t>別添１ 処理工程図のとおり</t>
    <phoneticPr fontId="3"/>
  </si>
  <si>
    <t>別添２ 管理体制図のとおり</t>
    <phoneticPr fontId="3"/>
  </si>
  <si>
    <t>別添３</t>
    <rPh sb="0" eb="2">
      <t>ベッテン</t>
    </rPh>
    <phoneticPr fontId="3"/>
  </si>
  <si>
    <t>令和 6 年 6 月 24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</si>
</sst>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8" zoomScaleNormal="115" zoomScaleSheetLayoutView="98" workbookViewId="0"/>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2944</v>
      </c>
      <c r="Q49" s="598"/>
      <c r="R49" s="598"/>
      <c r="S49" s="598">
        <v>2944</v>
      </c>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162</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451</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3</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2801.4</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3</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2521.1999999999998</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454</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454</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454</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454</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454</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454</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454</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454</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2801.4</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606.1</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2801.4</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454</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2521.1999999999998</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545.4</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2521.1999999999998</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454</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8" zoomScaleNormal="100"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 xml:space="preserve">  株式会社アサノ大成基礎エンジニアリング　建設事業部</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2.8</v>
      </c>
      <c r="P27" s="700"/>
      <c r="Q27" s="700"/>
      <c r="R27" s="700"/>
      <c r="S27" s="49" t="s">
        <v>38</v>
      </c>
      <c r="T27" s="70"/>
      <c r="U27" s="70"/>
      <c r="X27" s="68" t="s">
        <v>39</v>
      </c>
      <c r="Y27" s="71"/>
      <c r="AG27" s="58"/>
      <c r="AH27" s="58"/>
      <c r="AI27" s="58"/>
      <c r="AJ27" s="58"/>
      <c r="AK27" s="742">
        <f>+AG18+O27</f>
        <v>2.8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3.2</v>
      </c>
      <c r="G30" s="712"/>
      <c r="H30" s="214" t="s">
        <v>198</v>
      </c>
      <c r="L30" s="709"/>
      <c r="O30" s="61"/>
      <c r="Q30" s="699">
        <f>+ROUND(Z28,1)+ROUND(Z29,1)+ROUND(Z30,1)</f>
        <v>2.8</v>
      </c>
      <c r="R30" s="700"/>
      <c r="S30" s="700"/>
      <c r="T30" s="700"/>
      <c r="U30" s="49" t="s">
        <v>16</v>
      </c>
      <c r="X30" s="697" t="s">
        <v>186</v>
      </c>
      <c r="Y30" s="698"/>
      <c r="Z30" s="690"/>
      <c r="AA30" s="691"/>
      <c r="AB30" s="691"/>
      <c r="AC30" s="691"/>
      <c r="AD30" s="691"/>
      <c r="AE30" s="49" t="s">
        <v>13</v>
      </c>
      <c r="AK30" s="651">
        <v>2.8</v>
      </c>
      <c r="AL30" s="652"/>
      <c r="AM30" s="652"/>
      <c r="AN30" s="652"/>
      <c r="AO30" s="57" t="s">
        <v>13</v>
      </c>
      <c r="AR30" s="758"/>
      <c r="AS30" s="755"/>
      <c r="AT30" s="755"/>
      <c r="AU30" s="756"/>
    </row>
    <row r="31" spans="2:48" ht="27" customHeight="1" thickTop="1" thickBot="1" x14ac:dyDescent="0.2">
      <c r="B31" s="725" t="s">
        <v>375</v>
      </c>
      <c r="C31" s="676"/>
      <c r="D31" s="676"/>
      <c r="E31" s="677"/>
      <c r="F31" s="711">
        <v>3.2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21.8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24.2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21.8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21.8</v>
      </c>
      <c r="P27" s="700"/>
      <c r="Q27" s="700"/>
      <c r="R27" s="700"/>
      <c r="S27" s="49" t="s">
        <v>38</v>
      </c>
      <c r="T27" s="70"/>
      <c r="U27" s="70"/>
      <c r="X27" s="68" t="s">
        <v>39</v>
      </c>
      <c r="Y27" s="71"/>
      <c r="AG27" s="58"/>
      <c r="AH27" s="58"/>
      <c r="AI27" s="58"/>
      <c r="AJ27" s="58"/>
      <c r="AK27" s="742">
        <f>+AG18+O27</f>
        <v>21.8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21.8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21.8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24.2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xml:space="preserve">  株式会社アサノ大成基礎エンジニアリング　建設事業部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2496.6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2774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2496.6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2496.6</v>
      </c>
      <c r="P27" s="700"/>
      <c r="Q27" s="700"/>
      <c r="R27" s="700"/>
      <c r="S27" s="49" t="s">
        <v>38</v>
      </c>
      <c r="T27" s="70"/>
      <c r="U27" s="70"/>
      <c r="X27" s="68" t="s">
        <v>39</v>
      </c>
      <c r="Y27" s="71"/>
      <c r="AG27" s="58"/>
      <c r="AH27" s="58"/>
      <c r="AI27" s="58"/>
      <c r="AJ27" s="58"/>
      <c r="AK27" s="742">
        <f>+AG18+O27</f>
        <v>2496.6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2496.6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2774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602.9</v>
      </c>
      <c r="G30" s="712"/>
      <c r="H30" s="214" t="s">
        <v>198</v>
      </c>
      <c r="L30" s="709"/>
      <c r="O30" s="61"/>
      <c r="Q30" s="699">
        <f>+ROUND(Z28,1)+ROUND(Z29,1)+ROUND(Z30,1)</f>
        <v>2496.6</v>
      </c>
      <c r="R30" s="700"/>
      <c r="S30" s="700"/>
      <c r="T30" s="700"/>
      <c r="U30" s="49" t="s">
        <v>16</v>
      </c>
      <c r="X30" s="697" t="s">
        <v>186</v>
      </c>
      <c r="Y30" s="698"/>
      <c r="Z30" s="690"/>
      <c r="AA30" s="691"/>
      <c r="AB30" s="691"/>
      <c r="AC30" s="691"/>
      <c r="AD30" s="691"/>
      <c r="AE30" s="49" t="s">
        <v>13</v>
      </c>
      <c r="AK30" s="651">
        <v>542.6</v>
      </c>
      <c r="AL30" s="652"/>
      <c r="AM30" s="652"/>
      <c r="AN30" s="652"/>
      <c r="AO30" s="57" t="s">
        <v>13</v>
      </c>
      <c r="AR30" s="758"/>
      <c r="AS30" s="755"/>
      <c r="AT30" s="755"/>
      <c r="AU30" s="756"/>
    </row>
    <row r="31" spans="2:48" ht="27" customHeight="1" thickTop="1" thickBot="1" x14ac:dyDescent="0.2">
      <c r="B31" s="725" t="s">
        <v>375</v>
      </c>
      <c r="C31" s="676"/>
      <c r="D31" s="676"/>
      <c r="E31" s="677"/>
      <c r="F31" s="711">
        <v>2774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N43" sqref="N4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 xml:space="preserve">  株式会社アサノ大成基礎エンジニアリング　建設事業部</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3.2</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24.2</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2774</v>
      </c>
      <c r="AA9" s="379">
        <f>IF(SUM(G9:Z9)&gt;0,SUM(G9:Z9),IF(AA$19&gt;0,"0",0))</f>
        <v>2801.4</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3.2</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24.2</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2774</v>
      </c>
      <c r="AA14" s="385">
        <f t="shared" si="0"/>
        <v>2801.4</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3.2</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602.9</v>
      </c>
      <c r="AA15" s="385">
        <f t="shared" si="0"/>
        <v>606.1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3.2</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24.2</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2774</v>
      </c>
      <c r="AA16" s="385">
        <f t="shared" si="0"/>
        <v>2801.4</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2.8</v>
      </c>
      <c r="O19" s="389">
        <f t="shared" si="1"/>
        <v>0</v>
      </c>
      <c r="P19" s="389">
        <f t="shared" si="1"/>
        <v>0</v>
      </c>
      <c r="Q19" s="389">
        <f t="shared" si="1"/>
        <v>0</v>
      </c>
      <c r="R19" s="389">
        <f t="shared" si="1"/>
        <v>0</v>
      </c>
      <c r="S19" s="389">
        <f t="shared" si="1"/>
        <v>0</v>
      </c>
      <c r="T19" s="389">
        <f t="shared" si="1"/>
        <v>21.8</v>
      </c>
      <c r="U19" s="389">
        <f t="shared" si="1"/>
        <v>0</v>
      </c>
      <c r="V19" s="389">
        <f t="shared" si="1"/>
        <v>0</v>
      </c>
      <c r="W19" s="389">
        <f t="shared" si="1"/>
        <v>0</v>
      </c>
      <c r="X19" s="389">
        <f t="shared" si="1"/>
        <v>0</v>
      </c>
      <c r="Y19" s="389">
        <f t="shared" si="1"/>
        <v>0</v>
      </c>
      <c r="Z19" s="390">
        <f t="shared" si="1"/>
        <v>2496.6</v>
      </c>
      <c r="AA19" s="391">
        <f t="shared" ref="AA19:AA25" si="2">SUM(G19:Z19)</f>
        <v>2521.1999999999998</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0</v>
      </c>
      <c r="M37" s="424">
        <f t="shared" si="8"/>
        <v>0</v>
      </c>
      <c r="N37" s="424">
        <f t="shared" si="8"/>
        <v>2.8</v>
      </c>
      <c r="O37" s="424">
        <f t="shared" si="8"/>
        <v>0</v>
      </c>
      <c r="P37" s="424">
        <f t="shared" si="8"/>
        <v>0</v>
      </c>
      <c r="Q37" s="424">
        <f t="shared" si="8"/>
        <v>0</v>
      </c>
      <c r="R37" s="424">
        <f t="shared" si="8"/>
        <v>0</v>
      </c>
      <c r="S37" s="424">
        <f t="shared" si="8"/>
        <v>0</v>
      </c>
      <c r="T37" s="424">
        <f t="shared" si="8"/>
        <v>21.8</v>
      </c>
      <c r="U37" s="424">
        <f t="shared" si="8"/>
        <v>0</v>
      </c>
      <c r="V37" s="424">
        <f t="shared" si="8"/>
        <v>0</v>
      </c>
      <c r="W37" s="424">
        <f t="shared" si="8"/>
        <v>0</v>
      </c>
      <c r="X37" s="424">
        <f t="shared" si="8"/>
        <v>0</v>
      </c>
      <c r="Y37" s="424">
        <f t="shared" si="8"/>
        <v>0</v>
      </c>
      <c r="Z37" s="425">
        <f t="shared" si="8"/>
        <v>2496.6</v>
      </c>
      <c r="AA37" s="426">
        <f t="shared" si="4"/>
        <v>2521.1999999999998</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2.8</v>
      </c>
      <c r="O38" s="415">
        <f t="shared" si="9"/>
        <v>0</v>
      </c>
      <c r="P38" s="415">
        <f t="shared" si="9"/>
        <v>0</v>
      </c>
      <c r="Q38" s="415">
        <f t="shared" si="9"/>
        <v>0</v>
      </c>
      <c r="R38" s="415">
        <f t="shared" si="9"/>
        <v>0</v>
      </c>
      <c r="S38" s="415">
        <f t="shared" si="9"/>
        <v>0</v>
      </c>
      <c r="T38" s="415">
        <f t="shared" si="9"/>
        <v>21.8</v>
      </c>
      <c r="U38" s="415">
        <f t="shared" si="9"/>
        <v>0</v>
      </c>
      <c r="V38" s="415">
        <f t="shared" si="9"/>
        <v>0</v>
      </c>
      <c r="W38" s="415">
        <f t="shared" si="9"/>
        <v>0</v>
      </c>
      <c r="X38" s="415">
        <f t="shared" si="9"/>
        <v>0</v>
      </c>
      <c r="Y38" s="415">
        <f t="shared" si="9"/>
        <v>0</v>
      </c>
      <c r="Z38" s="416">
        <f t="shared" si="9"/>
        <v>2496.6</v>
      </c>
      <c r="AA38" s="417">
        <f t="shared" si="4"/>
        <v>2521.1999999999998</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2.8</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21.8</v>
      </c>
      <c r="U39" s="418">
        <f>+ｿ.鉱さい!$Z$28</f>
        <v>0</v>
      </c>
      <c r="V39" s="418">
        <f>+ﾀ.がれき類!$Z$28</f>
        <v>0</v>
      </c>
      <c r="W39" s="418">
        <f>+ﾁ.動物のふん尿!$Z$28</f>
        <v>0</v>
      </c>
      <c r="X39" s="418">
        <f>+ﾂ.動物の死体!$Z$28</f>
        <v>0</v>
      </c>
      <c r="Y39" s="418">
        <f>+ﾃ.ばいじん!$Z$28</f>
        <v>0</v>
      </c>
      <c r="Z39" s="419">
        <f>+ﾄ.混合廃棄物その他!$Z$28</f>
        <v>2496.6</v>
      </c>
      <c r="AA39" s="420">
        <f t="shared" si="4"/>
        <v>2521.1999999999998</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2.8</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21.8</v>
      </c>
      <c r="U43" s="427">
        <f>+ｿ.鉱さい!$AK$27</f>
        <v>0</v>
      </c>
      <c r="V43" s="427">
        <f>+ﾀ.がれき類!$AK$27</f>
        <v>0</v>
      </c>
      <c r="W43" s="427">
        <f>+ﾁ.動物のふん尿!$AK$27</f>
        <v>0</v>
      </c>
      <c r="X43" s="427">
        <f>+ﾂ.動物の死体!$AK$27</f>
        <v>0</v>
      </c>
      <c r="Y43" s="427">
        <f>+ﾃ.ばいじん!$AK$27</f>
        <v>0</v>
      </c>
      <c r="Z43" s="428">
        <f>+ﾄ.混合廃棄物その他!$AK$27</f>
        <v>2496.6</v>
      </c>
      <c r="AA43" s="429">
        <f t="shared" si="4"/>
        <v>2521.1999999999998</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2.8</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542.6</v>
      </c>
      <c r="AA44" s="432">
        <f t="shared" si="4"/>
        <v>545.4</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2.8</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21.8</v>
      </c>
      <c r="U45" s="433">
        <f>+ｿ.鉱さい!$AR$24</f>
        <v>0</v>
      </c>
      <c r="V45" s="433">
        <f>+ﾀ.がれき類!$AR$24</f>
        <v>0</v>
      </c>
      <c r="W45" s="433">
        <f>+ﾁ.動物のふん尿!$AR$24</f>
        <v>0</v>
      </c>
      <c r="X45" s="433">
        <f>+ﾂ.動物の死体!$AR$24</f>
        <v>0</v>
      </c>
      <c r="Y45" s="433">
        <f>+ﾃ.ばいじん!$AR$24</f>
        <v>0</v>
      </c>
      <c r="Z45" s="434">
        <f>+ﾄ.混合廃棄物その他!$AR$24</f>
        <v>2496.6</v>
      </c>
      <c r="AA45" s="435">
        <f t="shared" si="4"/>
        <v>2521.1999999999998</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0</v>
      </c>
      <c r="M55" s="480">
        <f t="shared" si="10"/>
        <v>0</v>
      </c>
      <c r="N55" s="480">
        <f t="shared" si="10"/>
        <v>6</v>
      </c>
      <c r="O55" s="480">
        <f t="shared" si="10"/>
        <v>0</v>
      </c>
      <c r="P55" s="480">
        <f t="shared" si="10"/>
        <v>0</v>
      </c>
      <c r="Q55" s="480">
        <f t="shared" si="10"/>
        <v>0</v>
      </c>
      <c r="R55" s="480">
        <f t="shared" si="10"/>
        <v>0</v>
      </c>
      <c r="S55" s="480">
        <f t="shared" si="10"/>
        <v>0</v>
      </c>
      <c r="T55" s="480">
        <f t="shared" si="10"/>
        <v>46</v>
      </c>
      <c r="U55" s="480">
        <f t="shared" si="10"/>
        <v>0</v>
      </c>
      <c r="V55" s="480">
        <f t="shared" si="10"/>
        <v>0</v>
      </c>
      <c r="W55" s="480">
        <f t="shared" si="10"/>
        <v>0</v>
      </c>
      <c r="X55" s="480">
        <f t="shared" si="10"/>
        <v>0</v>
      </c>
      <c r="Y55" s="480">
        <f t="shared" si="10"/>
        <v>0</v>
      </c>
      <c r="Z55" s="480">
        <f t="shared" si="10"/>
        <v>5270.6</v>
      </c>
      <c r="AA55" s="481">
        <f>+AA9+AA19+AA20</f>
        <v>5322.6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6 月 24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東京都台東区北上野２丁目８番７号</v>
      </c>
      <c r="M16" s="851"/>
      <c r="N16" s="851"/>
      <c r="O16" s="851"/>
      <c r="P16" s="851"/>
      <c r="Q16" s="851"/>
      <c r="R16" s="851"/>
      <c r="S16" s="851"/>
      <c r="T16" s="851"/>
      <c r="U16" s="282"/>
    </row>
    <row r="17" spans="1:21" ht="26.25" customHeight="1" x14ac:dyDescent="0.15">
      <c r="C17" s="86"/>
      <c r="I17" s="25"/>
      <c r="J17" s="25" t="s">
        <v>7</v>
      </c>
      <c r="K17" s="25"/>
      <c r="L17" s="851" t="str">
        <f>+表紙!L41</f>
        <v>株式会社アサノ大成基礎エンジニアリング
建設事業部　事業部長　　伊東　高士</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03-5246-4163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 xml:space="preserve">  株式会社アサノ大成基礎エンジニアリング　建設事業部</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2944</v>
      </c>
      <c r="Q25" s="823"/>
      <c r="R25" s="823"/>
      <c r="S25" s="823"/>
      <c r="T25" s="823"/>
      <c r="U25" s="824"/>
    </row>
    <row r="26" spans="1:21" ht="26.25" customHeight="1" x14ac:dyDescent="0.15">
      <c r="C26" s="570" t="s">
        <v>11</v>
      </c>
      <c r="D26" s="571"/>
      <c r="E26" s="572"/>
      <c r="F26" s="838" t="str">
        <f>+表紙!F50</f>
        <v xml:space="preserve">  東京都台東区北上野２丁目８番７号</v>
      </c>
      <c r="G26" s="839"/>
      <c r="H26" s="839"/>
      <c r="I26" s="839"/>
      <c r="J26" s="839"/>
      <c r="K26" s="839"/>
      <c r="L26" s="839"/>
      <c r="M26" s="839"/>
      <c r="N26" s="341" t="s">
        <v>172</v>
      </c>
      <c r="O26"/>
      <c r="P26"/>
      <c r="Q26" s="833" t="str">
        <f>IF(+表紙!Q50="","",+表紙!Q50)</f>
        <v>03-5246-4163</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解体工事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162</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25名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3</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2801.4</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別添３</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3</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2521.1999999999998</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別添３</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別添３</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別添３</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別添３</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別添３</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別添３</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別添３</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別添３</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別添３</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2801.4</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606.1</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2801.4</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別添３</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2521.1999999999998</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545.4</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2521.1999999999998</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別添３</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2024-06-25T04:20:18Z</dcterms:created>
  <dcterms:modified xsi:type="dcterms:W3CDTF">2024-09-09T02:08:16Z</dcterms:modified>
</cp:coreProperties>
</file>