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I32" i="94" l="1"/>
  <c r="AA29" i="94"/>
  <c r="AA36" i="94"/>
  <c r="AA28" i="94"/>
  <c r="H32" i="94"/>
  <c r="H31" i="94" s="1"/>
  <c r="H26" i="94" s="1"/>
  <c r="H38" i="94"/>
  <c r="H37" i="94" s="1"/>
  <c r="O38" i="94"/>
  <c r="O37" i="94" s="1"/>
  <c r="O19" i="94" s="1"/>
  <c r="O16" i="94" s="1"/>
  <c r="AK27" i="82"/>
  <c r="X32" i="94"/>
  <c r="X31" i="94" s="1"/>
  <c r="X26" i="94" s="1"/>
  <c r="X27" i="94" s="1"/>
  <c r="X18" i="82"/>
  <c r="O16" i="83"/>
  <c r="Y50" i="94" s="1"/>
  <c r="X21" i="83"/>
  <c r="AK27" i="83"/>
  <c r="O14"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2" i="94" l="1"/>
  <c r="O9" i="94"/>
  <c r="O55" i="94"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<sst xmlns="http://schemas.openxmlformats.org/spreadsheetml/2006/main" count="3170" uniqueCount="455">
  <si>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</si>
  <si>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</si>
  <si>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</si>
  <si>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</si>
  <si>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</si>
  <si>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</si>
  <si>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</si>
  <si>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</si>
  <si>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</si>
  <si>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</si>
  <si>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</si>
  <si>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</si>
  <si>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</si>
  <si>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</si>
  <si>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</si>
  <si>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</si>
  <si>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</si>
  <si>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</si>
  <si>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</si>
  <si>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</si>
  <si>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</si>
  <si>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</si>
  <si>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</si>
  <si>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</si>
  <si>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</si>
  <si>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</si>
  <si>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</si>
  <si>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</si>
  <si>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</si>
  <si>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</si>
  <si>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</si>
  <si>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</si>
  <si>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</si>
  <si>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</si>
  <si>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</si>
  <si>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</si>
  <si>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</si>
  <si>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</si>
  <si>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</si>
  <si>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</si>
  <si>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</si>
  <si>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</si>
  <si>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</si>
  <si>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</si>
  <si>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</si>
  <si>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</si>
  <si>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</si>
  <si>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</si>
  <si>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</si>
  <si>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</si>
  <si>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</si>
  <si>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</si>
  <si>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</si>
  <si>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</si>
  <si>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</si>
  <si>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</si>
  <si>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</si>
  <si>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</si>
  <si>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</si>
  <si>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</si>
  <si>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</si>
  <si>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</si>
  <si>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</si>
  <si>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</si>
  <si>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</si>
  <si>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</si>
  <si>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</si>
  <si>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</si>
  <si>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</si>
  <si>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</si>
  <si>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</si>
  <si>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</si>
  <si>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</si>
  <si>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</si>
  <si>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</si>
  <si>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</si>
  <si>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</si>
  <si>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</si>
  <si>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</si>
  <si>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</si>
  <si>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</si>
  <si>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</si>
  <si>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</si>
  <si>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</si>
  <si>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</si>
  <si>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</si>
  <si>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</si>
  <si>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</si>
  <si>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</si>
  <si>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</si>
  <si>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</si>
  <si>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</si>
  <si>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</si>
  <si>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</si>
  <si>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</si>
  <si>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</si>
  <si>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</si>
  <si>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</si>
  <si>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</si>
  <si>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</si>
  <si>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</si>
  <si>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</si>
  <si>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</si>
  <si>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</si>
  <si>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</si>
  <si>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</si>
  <si>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</si>
  <si>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</si>
  <si>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</si>
  <si>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</si>
  <si>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</si>
  <si>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</si>
  <si>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</si>
  <si>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</si>
  <si>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</si>
  <si>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</si>
  <si>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</si>
  <si>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</si>
  <si>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</si>
  <si>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</si>
  <si>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</si>
  <si>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</si>
  <si>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</si>
  <si>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</si>
  <si>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</si>
  <si>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</si>
  <si>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</si>
  <si>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</si>
  <si>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</si>
  <si>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</si>
  <si>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</si>
  <si>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</si>
  <si>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</si>
  <si>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</si>
  <si>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</si>
  <si>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</si>
  <si>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</si>
  <si>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</si>
  <si>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</si>
  <si>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</si>
  <si>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</si>
  <si>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</si>
  <si>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</si>
  <si>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</si>
  <si>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</si>
  <si>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</si>
  <si>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</si>
  <si>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</si>
  <si>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</si>
  <si>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</si>
  <si>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</si>
  <si>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</si>
  <si>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</si>
  <si>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</si>
  <si>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</si>
  <si>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</si>
  <si>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</si>
  <si>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</si>
  <si>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</si>
  <si>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</si>
  <si>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</si>
  <si>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</si>
  <si>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</si>
  <si>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</si>
  <si>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</si>
  <si>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</si>
  <si>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</si>
  <si>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</si>
  <si>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</si>
  <si>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</si>
  <si>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</si>
  <si>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</si>
  <si>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</si>
  <si>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</si>
  <si>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</si>
  <si>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</si>
  <si>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</si>
  <si>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</si>
  <si>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</si>
  <si>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</si>
  <si>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</si>
  <si>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</si>
  <si>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</si>
  <si>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</si>
  <si>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</si>
  <si>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</si>
  <si>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</si>
  <si>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</si>
  <si>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</si>
  <si>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</si>
  <si>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</si>
  <si>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</si>
  <si>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</si>
  <si>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</si>
  <si>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</si>
  <si>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</si>
  <si>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</si>
  <si>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</si>
  <si>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</si>
  <si>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</si>
  <si>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</si>
  <si>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</si>
  <si>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</si>
  <si>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</si>
  <si>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</si>
  <si>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</si>
  <si>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</si>
  <si>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</si>
  <si>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</si>
  <si>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</si>
  <si>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</si>
  <si>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</si>
  <si>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</si>
  <si>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</si>
  <si>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</si>
  <si>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</si>
  <si>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</si>
  <si>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</si>
  <si>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</si>
  <si>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</si>
  <si>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</si>
  <si>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</si>
  <si>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</si>
  <si>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</si>
  <si>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</si>
  <si>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</si>
  <si>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</si>
  <si>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</si>
  <si>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</si>
  <si>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</si>
  <si>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</si>
  <si>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</si>
  <si>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</si>
  <si>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</si>
  <si>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</si>
  <si>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</si>
  <si>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</si>
  <si>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</si>
  <si>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</si>
  <si>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</si>
  <si>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</si>
  <si>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</si>
  <si>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</si>
  <si>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</si>
  <si>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</si>
  <si>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</si>
  <si>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</si>
  <si>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</si>
  <si>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</si>
  <si>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</si>
  <si>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</si>
  <si>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</si>
  <si>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</si>
  <si>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</si>
  <si>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</si>
  <si>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</si>
  <si>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</si>
  <si>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</si>
  <si>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</si>
  <si>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</si>
  <si>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</si>
  <si>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</si>
  <si>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</si>
  <si>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</si>
  <si>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</si>
  <si>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</si>
  <si>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</si>
  <si>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</si>
  <si>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</si>
  <si>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</si>
  <si>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</si>
  <si>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</si>
  <si>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</si>
  <si>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</si>
  <si>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</si>
  <si>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</si>
  <si>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</si>
  <si>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</si>
  <si>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</si>
  <si>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</si>
  <si>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</si>
  <si>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</si>
  <si>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</si>
  <si>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</si>
  <si>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</si>
  <si>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</si>
  <si>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</si>
  <si>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</si>
  <si>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</si>
  <si>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</si>
  <si>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</si>
  <si>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</si>
  <si>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</si>
  <si>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</si>
  <si>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</si>
  <si>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</si>
  <si>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</si>
  <si>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</si>
  <si>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</si>
  <si>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</si>
  <si>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</si>
  <si>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</si>
  <si>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</si>
  <si>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</si>
  <si>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</si>
  <si>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</si>
  <si>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</si>
  <si>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</si>
  <si>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</si>
  <si>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</si>
  <si>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</si>
  <si>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</si>
  <si>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</si>
  <si>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</si>
  <si>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</si>
  <si>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</si>
  <si>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</si>
  <si>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</si>
  <si>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</si>
  <si>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</si>
  <si>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</si>
  <si>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</si>
  <si>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</si>
  <si>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</si>
  <si>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</si>
  <si>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</si>
  <si>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</si>
  <si>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</si>
  <si>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</si>
  <si>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</si>
  <si>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</si>
  <si>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</si>
  <si>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</si>
  <si>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</si>
  <si>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</si>
  <si>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</si>
  <si>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</si>
  <si>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</si>
  <si>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</si>
  <si>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</si>
  <si>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</si>
  <si>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</si>
  <si>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</si>
  <si>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</si>
  <si>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</si>
  <si>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</si>
  <si>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</si>
  <si>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</si>
  <si>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</si>
  <si>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</si>
  <si>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</si>
  <si>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</si>
  <si>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</si>
  <si>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</si>
  <si>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</si>
  <si>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</si>
  <si>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</si>
  <si>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</si>
  <si>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</si>
  <si>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</si>
  <si>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</si>
  <si>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</si>
  <si>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</si>
  <si>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</si>
  <si>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</si>
  <si>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</si>
  <si>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</si>
  <si>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</si>
  <si>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</si>
  <si>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</si>
  <si>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</si>
  <si>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</si>
  <si>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</si>
  <si>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</si>
  <si>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</si>
  <si>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</si>
  <si>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</si>
  <si>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</si>
  <si>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</si>
  <si>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</si>
  <si>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</si>
  <si>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</si>
  <si>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</si>
  <si>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</si>
  <si>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</si>
  <si>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</si>
  <si>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</si>
  <si>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</si>
  <si>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</si>
  <si>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</si>
  <si>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</si>
  <si>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</si>
  <si>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</si>
  <si>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</si>
  <si>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</si>
  <si>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</si>
  <si>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</si>
  <si>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</si>
  <si>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</si>
  <si>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</si>
  <si>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</si>
  <si>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</si>
  <si>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</si>
  <si>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</si>
  <si>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</si>
  <si>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</si>
  <si>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</si>
  <si>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</si>
  <si>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</si>
  <si>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</si>
  <si>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</si>
  <si>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</si>
  <si>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</si>
  <si>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</si>
  <si>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</si>
  <si>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</si>
  <si>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</si>
  <si>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</si>
  <si>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</si>
  <si>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</si>
  <si>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</si>
  <si>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</si>
  <si>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</si>
  <si>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</si>
  <si>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</si>
  <si>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</si>
  <si>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</si>
  <si>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</si>
  <si>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</si>
  <si>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</si>
  <si>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</si>
  <si>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</si>
  <si>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</si>
  <si>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</si>
  <si>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</si>
  <si>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</si>
  <si>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</si>
  <si>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</si>
  <si>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</si>
  <si>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</si>
  <si>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</si>
  <si>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</si>
  <si>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</si>
  <si>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</si>
  <si>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</si>
  <si>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神奈川県横浜市緑区長津田3-4-12</t>
    <phoneticPr fontId="3"/>
  </si>
  <si>
    <t>土志田建設株式会社
代表取締役　土志田　領司</t>
    <phoneticPr fontId="3"/>
  </si>
  <si>
    <t>土志田建設株式会社</t>
    <phoneticPr fontId="3"/>
  </si>
  <si>
    <t>045-981-1136</t>
    <phoneticPr fontId="3"/>
  </si>
  <si>
    <t>横浜市長</t>
    <phoneticPr fontId="3"/>
  </si>
  <si>
    <t>Ｄ－建設業</t>
    <phoneticPr fontId="3"/>
  </si>
  <si>
    <t>総合建設業</t>
    <phoneticPr fontId="3"/>
  </si>
  <si>
    <t>がれき類・ガラス、陶器　　・・・　収集・運搬　→　破砕　　　　　　　　　　　 →　再生利用
汚泥　　　　　　　　　　　　　 ・・・　収集・運搬　→　脱水　→　焼却　　　　　→　再利用（焼却灰）
木くず　　　　　　　　　　　　 ・・・　収集・運搬　→　破砕　　　　　　 　　　　　→　再利用（破砕チップ）
紙くず・繊維くず・金属くず ・・・　収集・運搬　→　切断　　　　　　　 　　　　→　再生利用
混合廃棄物　　　　　　　　　・・・　収集・運搬　→　選別　→　破砕・切断　→再生利用</t>
    <phoneticPr fontId="3"/>
  </si>
  <si>
    <t>工事部本部長　-　施工部門（土木・建築）部課長　-　工事所長（ﾏﾆﾌｪｽﾄ管理）　-　収集・運搬・処分業者（委託契約、計画管理）</t>
    <phoneticPr fontId="3"/>
  </si>
  <si>
    <t>大型土のう袋にて6種（木くず・鉄・廃プラ・布・紙・その他）に分別し、委託業者による収集・運搬・処分を実施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</si>
</sst>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C27" sqref="C2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v>45458</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449</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2905</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450</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4611</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v>40</v>
      </c>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41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13263.3</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9</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12621.5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454</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454</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13263.3</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13263.3</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454</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12621.5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12621.5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土志田建設株式会社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7"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173.5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150</v>
      </c>
      <c r="P27" s="718"/>
      <c r="Q27" s="718"/>
      <c r="R27" s="718"/>
      <c r="S27" s="49" t="s">
        <v>38</v>
      </c>
      <c r="T27" s="70"/>
      <c r="U27" s="70"/>
      <c r="X27" s="68" t="s">
        <v>39</v>
      </c>
      <c r="Y27" s="71"/>
      <c r="AG27" s="58"/>
      <c r="AH27" s="58"/>
      <c r="AI27" s="58"/>
      <c r="AJ27" s="58"/>
      <c r="AK27" s="668">
        <f>+AG18+O27</f>
        <v>150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173.5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173.5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8"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30</v>
      </c>
      <c r="P27" s="718"/>
      <c r="Q27" s="718"/>
      <c r="R27" s="718"/>
      <c r="S27" s="49" t="s">
        <v>38</v>
      </c>
      <c r="T27" s="70"/>
      <c r="U27" s="70"/>
      <c r="X27" s="68" t="s">
        <v>39</v>
      </c>
      <c r="Y27" s="71"/>
      <c r="AG27" s="58"/>
      <c r="AH27" s="58"/>
      <c r="AI27" s="58"/>
      <c r="AJ27" s="58"/>
      <c r="AK27" s="668">
        <f>+AG18+O27</f>
        <v>30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30.2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30.2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1"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0.5</v>
      </c>
      <c r="P27" s="718"/>
      <c r="Q27" s="718"/>
      <c r="R27" s="718"/>
      <c r="S27" s="49" t="s">
        <v>38</v>
      </c>
      <c r="T27" s="70"/>
      <c r="U27" s="70"/>
      <c r="X27" s="68" t="s">
        <v>39</v>
      </c>
      <c r="Y27" s="71"/>
      <c r="AG27" s="58"/>
      <c r="AH27" s="58"/>
      <c r="AI27" s="58"/>
      <c r="AJ27" s="58"/>
      <c r="AK27" s="668">
        <f>+AG18+O27</f>
        <v>0.5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1"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412.8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400</v>
      </c>
      <c r="P27" s="718"/>
      <c r="Q27" s="718"/>
      <c r="R27" s="718"/>
      <c r="S27" s="49" t="s">
        <v>38</v>
      </c>
      <c r="T27" s="70"/>
      <c r="U27" s="70"/>
      <c r="X27" s="68" t="s">
        <v>39</v>
      </c>
      <c r="Y27" s="71"/>
      <c r="AG27" s="58"/>
      <c r="AH27" s="58"/>
      <c r="AI27" s="58"/>
      <c r="AJ27" s="58"/>
      <c r="AK27" s="668">
        <f>+AG18+O27</f>
        <v>400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412.8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412.8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12607.3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12000</v>
      </c>
      <c r="P27" s="718"/>
      <c r="Q27" s="718"/>
      <c r="R27" s="718"/>
      <c r="S27" s="49" t="s">
        <v>38</v>
      </c>
      <c r="T27" s="70"/>
      <c r="U27" s="70"/>
      <c r="X27" s="68" t="s">
        <v>39</v>
      </c>
      <c r="Y27" s="71"/>
      <c r="AG27" s="58"/>
      <c r="AH27" s="58"/>
      <c r="AI27" s="58"/>
      <c r="AJ27" s="58"/>
      <c r="AK27" s="668">
        <f>+AG18+O27</f>
        <v>12000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12607.3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12000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12607.3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土志田建設株式会社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v>
      </c>
      <c r="P27" s="718"/>
      <c r="Q27" s="718"/>
      <c r="R27" s="718"/>
      <c r="S27" s="49" t="s">
        <v>38</v>
      </c>
      <c r="T27" s="70"/>
      <c r="U27" s="70"/>
      <c r="X27" s="68" t="s">
        <v>39</v>
      </c>
      <c r="Y27" s="71"/>
      <c r="AG27" s="58"/>
      <c r="AH27" s="58"/>
      <c r="AI27" s="58"/>
      <c r="AJ27" s="58"/>
      <c r="AK27" s="668">
        <f>+AG18+O27</f>
        <v>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土志田建設株式会社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173.5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11</v>
      </c>
      <c r="M9" s="377">
        <f>IF(OR(ｷ.紙くず!F24&gt;0,ｷ.紙くず!F24&lt;0),ｷ.紙くず!F24,IF(M$19&gt;0,"0",0))</f>
        <v>0.5</v>
      </c>
      <c r="N9" s="377">
        <f>IF(OR(ｸ.木くず!F24&gt;0,ｸ.木くず!F24&lt;0),ｸ.木くず!F24,IF(N$19&gt;0,"0",0))</f>
        <v>30.2</v>
      </c>
      <c r="O9" s="377" t="str">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7</v>
      </c>
      <c r="T9" s="377">
        <f>IF(OR(ｾ.ｶﾞﾗｽ･ｺﾝｸﾘ･陶磁器くず!F24&gt;0,ｾ.ｶﾞﾗｽ･ｺﾝｸﾘ･陶磁器くず!F24&lt;0),ｾ.ｶﾞﾗｽ･ｺﾝｸﾘ･陶磁器くず!F24,IF(T$19&gt;0,"0",0))</f>
        <v>412.8</v>
      </c>
      <c r="U9" s="377">
        <f>IF(OR(ｿ.鉱さい!F24&gt;0,ｿ.鉱さい!F24&lt;0),ｿ.鉱さい!F24,IF(U$19&gt;0,"0",0))</f>
        <v>0</v>
      </c>
      <c r="V9" s="377">
        <f>IF(OR(ﾀ.がれき類!F24&gt;0,ﾀ.がれき類!F24&lt;0),ﾀ.がれき類!F24,IF(V$19&gt;0,"0",0))</f>
        <v>12607.3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21</v>
      </c>
      <c r="AA9" s="379">
        <f>IF(SUM(G9:Z9)&gt;0,SUM(G9:Z9),IF(AA$19&gt;0,"0",0))</f>
        <v>13263.3</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173.5</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11</v>
      </c>
      <c r="M14" s="383">
        <f>IF(OR(ｷ.紙くず!F29&gt;0,ｷ.紙くず!F29&lt;0),ｷ.紙くず!F29,IF(M$19&gt;0,"0",0))</f>
        <v>0.5</v>
      </c>
      <c r="N14" s="383">
        <f>IF(OR(ｸ.木くず!F29&gt;0,ｸ.木くず!F29&lt;0),ｸ.木くず!F29,IF(N$19&gt;0,"0",0))</f>
        <v>30.2</v>
      </c>
      <c r="O14" s="383" t="str">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7</v>
      </c>
      <c r="T14" s="383">
        <f>IF(OR(ｾ.ｶﾞﾗｽ･ｺﾝｸﾘ･陶磁器くず!F29&gt;0,ｾ.ｶﾞﾗｽ･ｺﾝｸﾘ･陶磁器くず!F29&lt;0),ｾ.ｶﾞﾗｽ･ｺﾝｸﾘ･陶磁器くず!F29,IF(T$19&gt;0,"0",0))</f>
        <v>412.8</v>
      </c>
      <c r="U14" s="383">
        <f>IF(OR(ｿ.鉱さい!F29&gt;0,ｿ.鉱さい!F29&lt;0),ｿ.鉱さい!F29,IF(U$19&gt;0,"0",0))</f>
        <v>0</v>
      </c>
      <c r="V14" s="383">
        <f>IF(OR(ﾀ.がれき類!F29&gt;0,ﾀ.がれき類!F29&lt;0),ﾀ.がれき類!F29,IF(V$19&gt;0,"0",0))</f>
        <v>12607.3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21</v>
      </c>
      <c r="AA14" s="385">
        <f t="shared" si="0"/>
        <v>13263.3</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173.5</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11</v>
      </c>
      <c r="M16" s="383">
        <f>IF(OR(ｷ.紙くず!F31&gt;0,ｷ.紙くず!F31&lt;0),ｷ.紙くず!F31,IF(M$19&gt;0,"0",0))</f>
        <v>0.5</v>
      </c>
      <c r="N16" s="383">
        <f>IF(OR(ｸ.木くず!F31&gt;0,ｸ.木くず!F31&lt;0),ｸ.木くず!F31,IF(N$19&gt;0,"0",0))</f>
        <v>30.2</v>
      </c>
      <c r="O16" s="383" t="str">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7</v>
      </c>
      <c r="T16" s="383">
        <f>IF(OR(ｾ.ｶﾞﾗｽ･ｺﾝｸﾘ･陶磁器くず!F31&gt;0,ｾ.ｶﾞﾗｽ･ｺﾝｸﾘ･陶磁器くず!F31&lt;0),ｾ.ｶﾞﾗｽ･ｺﾝｸﾘ･陶磁器くず!F31,IF(T$19&gt;0,"0",0))</f>
        <v>412.8</v>
      </c>
      <c r="U16" s="383">
        <f>IF(OR(ｿ.鉱さい!F31&gt;0,ｿ.鉱さい!F31&lt;0),ｿ.鉱さい!F31,IF(U$19&gt;0,"0",0))</f>
        <v>0</v>
      </c>
      <c r="V16" s="383">
        <f>IF(OR(ﾀ.がれき類!F31&gt;0,ﾀ.がれき類!F31&lt;0),ﾀ.がれき類!F31,IF(V$19&gt;0,"0",0))</f>
        <v>12607.3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21</v>
      </c>
      <c r="AA16" s="385">
        <f t="shared" si="0"/>
        <v>13263.3</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150</v>
      </c>
      <c r="I19" s="389">
        <f t="shared" si="1"/>
        <v>0</v>
      </c>
      <c r="J19" s="389">
        <f t="shared" si="1"/>
        <v>0</v>
      </c>
      <c r="K19" s="389">
        <f t="shared" si="1"/>
        <v>0</v>
      </c>
      <c r="L19" s="389">
        <f t="shared" si="1"/>
        <v>10</v>
      </c>
      <c r="M19" s="389">
        <f t="shared" si="1"/>
        <v>1</v>
      </c>
      <c r="N19" s="389">
        <f t="shared" si="1"/>
        <v>30</v>
      </c>
      <c r="O19" s="389">
        <f t="shared" si="1"/>
        <v>0.5</v>
      </c>
      <c r="P19" s="389">
        <f t="shared" si="1"/>
        <v>0</v>
      </c>
      <c r="Q19" s="389">
        <f t="shared" si="1"/>
        <v>0</v>
      </c>
      <c r="R19" s="389">
        <f t="shared" si="1"/>
        <v>0</v>
      </c>
      <c r="S19" s="389">
        <f t="shared" si="1"/>
        <v>10</v>
      </c>
      <c r="T19" s="389">
        <f t="shared" si="1"/>
        <v>400</v>
      </c>
      <c r="U19" s="389">
        <f t="shared" si="1"/>
        <v>0</v>
      </c>
      <c r="V19" s="389">
        <f t="shared" si="1"/>
        <v>12000</v>
      </c>
      <c r="W19" s="389">
        <f t="shared" si="1"/>
        <v>0</v>
      </c>
      <c r="X19" s="389">
        <f t="shared" si="1"/>
        <v>0</v>
      </c>
      <c r="Y19" s="389">
        <f t="shared" si="1"/>
        <v>0</v>
      </c>
      <c r="Z19" s="390">
        <f t="shared" si="1"/>
        <v>20</v>
      </c>
      <c r="AA19" s="391">
        <f t="shared" ref="AA19:AA25" si="2">SUM(G19:Z19)</f>
        <v>12621.5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150</v>
      </c>
      <c r="I37" s="424">
        <f t="shared" si="8"/>
        <v>0</v>
      </c>
      <c r="J37" s="424">
        <f t="shared" si="8"/>
        <v>0</v>
      </c>
      <c r="K37" s="424">
        <f t="shared" si="8"/>
        <v>0</v>
      </c>
      <c r="L37" s="424">
        <f t="shared" si="8"/>
        <v>10</v>
      </c>
      <c r="M37" s="424">
        <f t="shared" si="8"/>
        <v>1</v>
      </c>
      <c r="N37" s="424">
        <f t="shared" si="8"/>
        <v>30</v>
      </c>
      <c r="O37" s="424">
        <f t="shared" si="8"/>
        <v>0.5</v>
      </c>
      <c r="P37" s="424">
        <f t="shared" si="8"/>
        <v>0</v>
      </c>
      <c r="Q37" s="424">
        <f t="shared" si="8"/>
        <v>0</v>
      </c>
      <c r="R37" s="424">
        <f t="shared" si="8"/>
        <v>0</v>
      </c>
      <c r="S37" s="424">
        <f t="shared" si="8"/>
        <v>10</v>
      </c>
      <c r="T37" s="424">
        <f t="shared" si="8"/>
        <v>400</v>
      </c>
      <c r="U37" s="424">
        <f t="shared" si="8"/>
        <v>0</v>
      </c>
      <c r="V37" s="424">
        <f t="shared" si="8"/>
        <v>12000</v>
      </c>
      <c r="W37" s="424">
        <f t="shared" si="8"/>
        <v>0</v>
      </c>
      <c r="X37" s="424">
        <f t="shared" si="8"/>
        <v>0</v>
      </c>
      <c r="Y37" s="424">
        <f t="shared" si="8"/>
        <v>0</v>
      </c>
      <c r="Z37" s="425">
        <f t="shared" si="8"/>
        <v>20</v>
      </c>
      <c r="AA37" s="426">
        <f t="shared" si="4"/>
        <v>12621.5</v>
      </c>
    </row>
    <row r="38" spans="2:27" ht="24" customHeight="1" x14ac:dyDescent="0.15">
      <c r="B38" s="170"/>
      <c r="C38" s="809"/>
      <c r="D38" s="227"/>
      <c r="E38" s="225" t="s">
        <v>319</v>
      </c>
      <c r="F38" s="443"/>
      <c r="G38" s="415">
        <f t="shared" ref="G38:Z38" si="9">SUM(G39:G41)</f>
        <v>0</v>
      </c>
      <c r="H38" s="415">
        <f t="shared" si="9"/>
        <v>150</v>
      </c>
      <c r="I38" s="415">
        <f t="shared" si="9"/>
        <v>0</v>
      </c>
      <c r="J38" s="415">
        <f t="shared" si="9"/>
        <v>0</v>
      </c>
      <c r="K38" s="415">
        <f t="shared" si="9"/>
        <v>0</v>
      </c>
      <c r="L38" s="415">
        <f t="shared" si="9"/>
        <v>10</v>
      </c>
      <c r="M38" s="415">
        <f t="shared" si="9"/>
        <v>1</v>
      </c>
      <c r="N38" s="415">
        <f t="shared" si="9"/>
        <v>30</v>
      </c>
      <c r="O38" s="415">
        <f t="shared" si="9"/>
        <v>0.5</v>
      </c>
      <c r="P38" s="415">
        <f t="shared" si="9"/>
        <v>0</v>
      </c>
      <c r="Q38" s="415">
        <f t="shared" si="9"/>
        <v>0</v>
      </c>
      <c r="R38" s="415">
        <f t="shared" si="9"/>
        <v>0</v>
      </c>
      <c r="S38" s="415">
        <f t="shared" si="9"/>
        <v>10</v>
      </c>
      <c r="T38" s="415">
        <f t="shared" si="9"/>
        <v>400</v>
      </c>
      <c r="U38" s="415">
        <f t="shared" si="9"/>
        <v>0</v>
      </c>
      <c r="V38" s="415">
        <f t="shared" si="9"/>
        <v>12000</v>
      </c>
      <c r="W38" s="415">
        <f t="shared" si="9"/>
        <v>0</v>
      </c>
      <c r="X38" s="415">
        <f t="shared" si="9"/>
        <v>0</v>
      </c>
      <c r="Y38" s="415">
        <f t="shared" si="9"/>
        <v>0</v>
      </c>
      <c r="Z38" s="416">
        <f t="shared" si="9"/>
        <v>20</v>
      </c>
      <c r="AA38" s="417">
        <f t="shared" si="4"/>
        <v>12621.5</v>
      </c>
    </row>
    <row r="39" spans="2:27" ht="24" customHeight="1" x14ac:dyDescent="0.15">
      <c r="B39" s="170"/>
      <c r="C39" s="809"/>
      <c r="D39" s="228"/>
      <c r="E39" s="223"/>
      <c r="F39" s="221" t="s">
        <v>233</v>
      </c>
      <c r="G39" s="418">
        <f>+ｱ.燃え殻!$Z$28</f>
        <v>0</v>
      </c>
      <c r="H39" s="418">
        <f>+ｲ.汚泥!$Z$28</f>
        <v>150</v>
      </c>
      <c r="I39" s="418">
        <f>+ｳ.廃油!$Z$28</f>
        <v>0</v>
      </c>
      <c r="J39" s="418">
        <f>+ｴ.廃酸!$Z$28</f>
        <v>0</v>
      </c>
      <c r="K39" s="418">
        <f>+ｵ.廃ｱﾙｶﾘ!$Z$28</f>
        <v>0</v>
      </c>
      <c r="L39" s="418">
        <f>+ｶ.廃ﾌﾟﾗ類!$Z$28</f>
        <v>10</v>
      </c>
      <c r="M39" s="418">
        <f>+ｷ.紙くず!$Z$28</f>
        <v>1</v>
      </c>
      <c r="N39" s="418">
        <f>+ｸ.木くず!$Z$28</f>
        <v>30</v>
      </c>
      <c r="O39" s="418">
        <f>+ｹ.繊維くず!$Z$28</f>
        <v>0.5</v>
      </c>
      <c r="P39" s="418">
        <f>+ｺ.動植物性残さ!$Z$28</f>
        <v>0</v>
      </c>
      <c r="Q39" s="418">
        <f>+ｻ.動物系固形不要物!$Z$28</f>
        <v>0</v>
      </c>
      <c r="R39" s="418">
        <f>+ｼ.ｺﾞﾑくず!$Z$28</f>
        <v>0</v>
      </c>
      <c r="S39" s="418">
        <f>+ｽ.金属くず!$Z$28</f>
        <v>10</v>
      </c>
      <c r="T39" s="418">
        <f>+ｾ.ｶﾞﾗｽ･ｺﾝｸﾘ･陶磁器くず!$Z$28</f>
        <v>400</v>
      </c>
      <c r="U39" s="418">
        <f>+ｿ.鉱さい!$Z$28</f>
        <v>0</v>
      </c>
      <c r="V39" s="418">
        <f>+ﾀ.がれき類!$Z$28</f>
        <v>12000</v>
      </c>
      <c r="W39" s="418">
        <f>+ﾁ.動物のふん尿!$Z$28</f>
        <v>0</v>
      </c>
      <c r="X39" s="418">
        <f>+ﾂ.動物の死体!$Z$28</f>
        <v>0</v>
      </c>
      <c r="Y39" s="418">
        <f>+ﾃ.ばいじん!$Z$28</f>
        <v>0</v>
      </c>
      <c r="Z39" s="419">
        <f>+ﾄ.混合廃棄物その他!$Z$28</f>
        <v>20</v>
      </c>
      <c r="AA39" s="420">
        <f t="shared" si="4"/>
        <v>12621.5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150</v>
      </c>
      <c r="I43" s="427">
        <f>+ｳ.廃油!$AK$27</f>
        <v>0</v>
      </c>
      <c r="J43" s="427">
        <f>+ｴ.廃酸!$AK$27</f>
        <v>0</v>
      </c>
      <c r="K43" s="427">
        <f>+ｵ.廃ｱﾙｶﾘ!$AK$27</f>
        <v>0</v>
      </c>
      <c r="L43" s="427">
        <f>+ｶ.廃ﾌﾟﾗ類!$AK$27</f>
        <v>10</v>
      </c>
      <c r="M43" s="427">
        <f>+ｷ.紙くず!$AK$27</f>
        <v>1</v>
      </c>
      <c r="N43" s="427">
        <f>+ｸ.木くず!$AK$27</f>
        <v>30</v>
      </c>
      <c r="O43" s="427">
        <f>+ｹ.繊維くず!$AK$27</f>
        <v>0.5</v>
      </c>
      <c r="P43" s="427">
        <f>+ｺ.動植物性残さ!$AK$27</f>
        <v>0</v>
      </c>
      <c r="Q43" s="427">
        <f>+ｻ.動物系固形不要物!$AK$27</f>
        <v>0</v>
      </c>
      <c r="R43" s="427">
        <f>+ｼ.ｺﾞﾑくず!$AK$27</f>
        <v>0</v>
      </c>
      <c r="S43" s="427">
        <f>+ｽ.金属くず!$AK$27</f>
        <v>10</v>
      </c>
      <c r="T43" s="427">
        <f>+ｾ.ｶﾞﾗｽ･ｺﾝｸﾘ･陶磁器くず!$AK$27</f>
        <v>400</v>
      </c>
      <c r="U43" s="427">
        <f>+ｿ.鉱さい!$AK$27</f>
        <v>0</v>
      </c>
      <c r="V43" s="427">
        <f>+ﾀ.がれき類!$AK$27</f>
        <v>12000</v>
      </c>
      <c r="W43" s="427">
        <f>+ﾁ.動物のふん尿!$AK$27</f>
        <v>0</v>
      </c>
      <c r="X43" s="427">
        <f>+ﾂ.動物の死体!$AK$27</f>
        <v>0</v>
      </c>
      <c r="Y43" s="427">
        <f>+ﾃ.ばいじん!$AK$27</f>
        <v>0</v>
      </c>
      <c r="Z43" s="428">
        <f>+ﾄ.混合廃棄物その他!$AK$27</f>
        <v>20</v>
      </c>
      <c r="AA43" s="429">
        <f t="shared" si="4"/>
        <v>12621.5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150</v>
      </c>
      <c r="I45" s="433">
        <f>+ｳ.廃油!$AR$24</f>
        <v>0</v>
      </c>
      <c r="J45" s="433">
        <f>+ｴ.廃酸!$AR$24</f>
        <v>0</v>
      </c>
      <c r="K45" s="433">
        <f>+ｵ.廃ｱﾙｶﾘ!$AR$24</f>
        <v>0</v>
      </c>
      <c r="L45" s="433">
        <f>+ｶ.廃ﾌﾟﾗ類!$AR$24</f>
        <v>10</v>
      </c>
      <c r="M45" s="433">
        <f>+ｷ.紙くず!$AR$24</f>
        <v>1</v>
      </c>
      <c r="N45" s="433">
        <f>+ｸ.木くず!$AR$24</f>
        <v>30</v>
      </c>
      <c r="O45" s="433">
        <f>+ｹ.繊維くず!$AR$24</f>
        <v>0.5</v>
      </c>
      <c r="P45" s="433">
        <f>+ｺ.動植物性残さ!$AR$24</f>
        <v>0</v>
      </c>
      <c r="Q45" s="433">
        <f>+ｻ.動物系固形不要物!$AR$24</f>
        <v>0</v>
      </c>
      <c r="R45" s="433">
        <f>+ｼ.ｺﾞﾑくず!$AR$24</f>
        <v>0</v>
      </c>
      <c r="S45" s="433">
        <f>+ｽ.金属くず!$AR$24</f>
        <v>10</v>
      </c>
      <c r="T45" s="433">
        <f>+ｾ.ｶﾞﾗｽ･ｺﾝｸﾘ･陶磁器くず!$AR$24</f>
        <v>400</v>
      </c>
      <c r="U45" s="433">
        <f>+ｿ.鉱さい!$AR$24</f>
        <v>0</v>
      </c>
      <c r="V45" s="433">
        <f>+ﾀ.がれき類!$AR$24</f>
        <v>12000</v>
      </c>
      <c r="W45" s="433">
        <f>+ﾁ.動物のふん尿!$AR$24</f>
        <v>0</v>
      </c>
      <c r="X45" s="433">
        <f>+ﾂ.動物の死体!$AR$24</f>
        <v>0</v>
      </c>
      <c r="Y45" s="433">
        <f>+ﾃ.ばいじん!$AR$24</f>
        <v>0</v>
      </c>
      <c r="Z45" s="434">
        <f>+ﾄ.混合廃棄物その他!$AR$24</f>
        <v>20</v>
      </c>
      <c r="AA45" s="435">
        <f t="shared" si="4"/>
        <v>12621.5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323.5</v>
      </c>
      <c r="I55" s="480">
        <f t="shared" si="10"/>
        <v>0</v>
      </c>
      <c r="J55" s="480">
        <f t="shared" si="10"/>
        <v>0</v>
      </c>
      <c r="K55" s="480">
        <f t="shared" si="10"/>
        <v>0</v>
      </c>
      <c r="L55" s="480">
        <f t="shared" si="10"/>
        <v>21</v>
      </c>
      <c r="M55" s="480">
        <f t="shared" si="10"/>
        <v>1.5</v>
      </c>
      <c r="N55" s="480">
        <f t="shared" si="10"/>
        <v>60.2</v>
      </c>
      <c r="O55" s="480">
        <f t="shared" si="10"/>
        <v>0.5</v>
      </c>
      <c r="P55" s="480">
        <f t="shared" si="10"/>
        <v>0</v>
      </c>
      <c r="Q55" s="480">
        <f t="shared" si="10"/>
        <v>0</v>
      </c>
      <c r="R55" s="480">
        <f t="shared" si="10"/>
        <v>0</v>
      </c>
      <c r="S55" s="480">
        <f t="shared" si="10"/>
        <v>17</v>
      </c>
      <c r="T55" s="480">
        <f t="shared" si="10"/>
        <v>812.8</v>
      </c>
      <c r="U55" s="480">
        <f t="shared" si="10"/>
        <v>0</v>
      </c>
      <c r="V55" s="480">
        <f t="shared" si="10"/>
        <v>24607.3</v>
      </c>
      <c r="W55" s="480">
        <f t="shared" si="10"/>
        <v>0</v>
      </c>
      <c r="X55" s="480">
        <f t="shared" si="10"/>
        <v>0</v>
      </c>
      <c r="Y55" s="480">
        <f t="shared" si="10"/>
        <v>0</v>
      </c>
      <c r="Z55" s="480">
        <f t="shared" si="10"/>
        <v>41</v>
      </c>
      <c r="AA55" s="481">
        <f>+AA9+AA19+AA20</f>
        <v>25884.799999999999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f>+表紙!P35</f>
        <v>45458</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神奈川県横浜市緑区長津田3-4-12</v>
      </c>
      <c r="M16" s="884"/>
      <c r="N16" s="884"/>
      <c r="O16" s="884"/>
      <c r="P16" s="884"/>
      <c r="Q16" s="884"/>
      <c r="R16" s="884"/>
      <c r="S16" s="884"/>
      <c r="T16" s="884"/>
      <c r="U16" s="282"/>
    </row>
    <row r="17" spans="1:21" ht="26.25" customHeight="1" x14ac:dyDescent="0.15">
      <c r="C17" s="86"/>
      <c r="I17" s="25"/>
      <c r="J17" s="25" t="s">
        <v>7</v>
      </c>
      <c r="K17" s="25"/>
      <c r="L17" s="884" t="str">
        <f>+表紙!L41</f>
        <v>土志田建設株式会社
代表取締役　土志田　領司</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045-981-1136</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土志田建設株式会社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2905</v>
      </c>
      <c r="Q25" s="891"/>
      <c r="R25" s="891"/>
      <c r="S25" s="891"/>
      <c r="T25" s="891"/>
      <c r="U25" s="892"/>
    </row>
    <row r="26" spans="1:21" ht="26.25" customHeight="1" x14ac:dyDescent="0.15">
      <c r="C26" s="538" t="s">
        <v>11</v>
      </c>
      <c r="D26" s="539"/>
      <c r="E26" s="540"/>
      <c r="F26" s="906" t="str">
        <f>+表紙!F50</f>
        <v>神奈川県横浜市緑区長津田3-4-12</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4611</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f>IF(+表紙!N58="","",+表紙!N58)</f>
        <v>40</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41</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13263.3</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大型土のう袋にて6種（木くず・鉄・廃プラ・布・紙・その他）に分別し、委託業者による収集・運搬・処分を実施</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9</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12621.5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大型土のう袋にて6種（木くず・鉄・廃プラ・布・紙・その他）に分別し、委託業者による収集・運搬・処分を実施</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大型土のう袋にて6種（木くず・鉄・廃プラ・布・紙・その他）に分別し、委託業者による収集・運搬・処分を実施</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大型土のう袋にて6種（木くず・鉄・廃プラ・布・紙・その他）に分別し、委託業者による収集・運搬・処分を実施</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13263.3</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13263.3</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大型土のう袋にて6種（木くず・鉄・廃プラ・布・紙・その他）に分別し、委託業者による収集・運搬・処分を実施</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12621.5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12621.5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2024-06-11T03:02:39Z</dcterms:created>
  <dcterms:modified xsi:type="dcterms:W3CDTF">2024-09-09T02:00:42Z</dcterms:modified>
</cp:coreProperties>
</file>