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8" i="94" s="1"/>
  <c r="AK27" i="82"/>
  <c r="X32" i="94"/>
  <c r="X31" i="94" s="1"/>
  <c r="X26" i="94" s="1"/>
  <c r="X18" i="82"/>
  <c r="O16" i="83"/>
  <c r="Y50" i="94" s="1"/>
  <c r="X21" i="83"/>
  <c r="AK27" i="83"/>
  <c r="O16" i="94"/>
  <c r="O9" i="94"/>
  <c r="O55" i="94" s="1"/>
  <c r="O14" i="94"/>
  <c r="O12" i="94"/>
  <c r="H27" i="94"/>
  <c r="X27" i="94"/>
  <c r="X21" i="78"/>
  <c r="O16" i="79"/>
  <c r="R50" i="94" s="1"/>
  <c r="X21" i="89"/>
  <c r="F12" i="83"/>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<sst xmlns="http://schemas.openxmlformats.org/spreadsheetml/2006/main" count="3171" uniqueCount="459">
  <si>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</si>
  <si>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</si>
  <si>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</si>
  <si>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</si>
  <si>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</si>
  <si>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</si>
  <si>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</si>
  <si>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</si>
  <si>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</si>
  <si>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</si>
  <si>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</si>
  <si>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</si>
  <si>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</si>
  <si>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</si>
  <si>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</si>
  <si>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</si>
  <si>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</si>
  <si>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</si>
  <si>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</si>
  <si>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</si>
  <si>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</si>
  <si>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</si>
  <si>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</si>
  <si>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</si>
  <si>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</si>
  <si>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</si>
  <si>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</si>
  <si>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</si>
  <si>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</si>
  <si>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</si>
  <si>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</si>
  <si>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</si>
  <si>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</si>
  <si>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</si>
  <si>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</si>
  <si>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</si>
  <si>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</si>
  <si>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</si>
  <si>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</si>
  <si>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</si>
  <si>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</si>
  <si>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</si>
  <si>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</si>
  <si>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</si>
  <si>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</si>
  <si>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</si>
  <si>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</si>
  <si>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</si>
  <si>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</si>
  <si>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</si>
  <si>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</si>
  <si>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</si>
  <si>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</si>
  <si>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</si>
  <si>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</si>
  <si>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</si>
  <si>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</si>
  <si>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</si>
  <si>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</si>
  <si>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</si>
  <si>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</si>
  <si>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</si>
  <si>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</si>
  <si>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</si>
  <si>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</si>
  <si>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</si>
  <si>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</si>
  <si>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</si>
  <si>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</si>
  <si>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</si>
  <si>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</si>
  <si>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</si>
  <si>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</si>
  <si>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</si>
  <si>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</si>
  <si>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</si>
  <si>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</si>
  <si>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</si>
  <si>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</si>
  <si>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</si>
  <si>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</si>
  <si>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</si>
  <si>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</si>
  <si>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</si>
  <si>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</si>
  <si>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</si>
  <si>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</si>
  <si>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</si>
  <si>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</si>
  <si>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</si>
  <si>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</si>
  <si>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</si>
  <si>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</si>
  <si>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</si>
  <si>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</si>
  <si>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</si>
  <si>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</si>
  <si>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</si>
  <si>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</si>
  <si>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</si>
  <si>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</si>
  <si>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</si>
  <si>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</si>
  <si>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</si>
  <si>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</si>
  <si>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</si>
  <si>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</si>
  <si>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</si>
  <si>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</si>
  <si>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</si>
  <si>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</si>
  <si>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</si>
  <si>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</si>
  <si>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</si>
  <si>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</si>
  <si>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</si>
  <si>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</si>
  <si>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</si>
  <si>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</si>
  <si>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</si>
  <si>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</si>
  <si>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</si>
  <si>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</si>
  <si>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</si>
  <si>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</si>
  <si>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</si>
  <si>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</si>
  <si>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</si>
  <si>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</si>
  <si>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</si>
  <si>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</si>
  <si>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</si>
  <si>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</si>
  <si>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</si>
  <si>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</si>
  <si>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</si>
  <si>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</si>
  <si>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</si>
  <si>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</si>
  <si>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</si>
  <si>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</si>
  <si>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</si>
  <si>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</si>
  <si>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</si>
  <si>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</si>
  <si>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</si>
  <si>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</si>
  <si>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</si>
  <si>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</si>
  <si>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</si>
  <si>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</si>
  <si>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</si>
  <si>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</si>
  <si>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</si>
  <si>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</si>
  <si>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</si>
  <si>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</si>
  <si>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</si>
  <si>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</si>
  <si>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</si>
  <si>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</si>
  <si>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</si>
  <si>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</si>
  <si>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</si>
  <si>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</si>
  <si>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</si>
  <si>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</si>
  <si>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</si>
  <si>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</si>
  <si>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</si>
  <si>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</si>
  <si>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</si>
  <si>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</si>
  <si>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</si>
  <si>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</si>
  <si>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</si>
  <si>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</si>
  <si>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</si>
  <si>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</si>
  <si>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</si>
  <si>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</si>
  <si>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</si>
  <si>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</si>
  <si>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</si>
  <si>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</si>
  <si>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</si>
  <si>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</si>
  <si>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</si>
  <si>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</si>
  <si>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</si>
  <si>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</si>
  <si>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</si>
  <si>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</si>
  <si>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</si>
  <si>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</si>
  <si>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</si>
  <si>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</si>
  <si>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</si>
  <si>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</si>
  <si>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</si>
  <si>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</si>
  <si>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</si>
  <si>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</si>
  <si>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</si>
  <si>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</si>
  <si>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</si>
  <si>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</si>
  <si>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</si>
  <si>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</si>
  <si>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</si>
  <si>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</si>
  <si>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</si>
  <si>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</si>
  <si>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</si>
  <si>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</si>
  <si>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</si>
  <si>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</si>
  <si>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</si>
  <si>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</si>
  <si>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</si>
  <si>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</si>
  <si>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</si>
  <si>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</si>
  <si>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</si>
  <si>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</si>
  <si>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</si>
  <si>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</si>
  <si>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</si>
  <si>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</si>
  <si>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</si>
  <si>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</si>
  <si>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</si>
  <si>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</si>
  <si>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</si>
  <si>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</si>
  <si>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</si>
  <si>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</si>
  <si>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</si>
  <si>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</si>
  <si>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</si>
  <si>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</si>
  <si>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</si>
  <si>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</si>
  <si>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</si>
  <si>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</si>
  <si>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</si>
  <si>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</si>
  <si>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</si>
  <si>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</si>
  <si>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</si>
  <si>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</si>
  <si>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</si>
  <si>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</si>
  <si>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</si>
  <si>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</si>
  <si>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</si>
  <si>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</si>
  <si>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</si>
  <si>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</si>
  <si>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</si>
  <si>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</si>
  <si>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</si>
  <si>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</si>
  <si>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</si>
  <si>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</si>
  <si>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</si>
  <si>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</si>
  <si>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</si>
  <si>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</si>
  <si>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</si>
  <si>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</si>
  <si>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</si>
  <si>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</si>
  <si>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</si>
  <si>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</si>
  <si>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</si>
  <si>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</si>
  <si>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</si>
  <si>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</si>
  <si>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</si>
  <si>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</si>
  <si>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</si>
  <si>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</si>
  <si>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</si>
  <si>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</si>
  <si>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</si>
  <si>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</si>
  <si>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</si>
  <si>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</si>
  <si>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</si>
  <si>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</si>
  <si>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</si>
  <si>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</si>
  <si>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</si>
  <si>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</si>
  <si>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</si>
  <si>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</si>
  <si>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</si>
  <si>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</si>
  <si>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</si>
  <si>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</si>
  <si>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</si>
  <si>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</si>
  <si>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</si>
  <si>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</si>
  <si>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</si>
  <si>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</si>
  <si>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</si>
  <si>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</si>
  <si>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</si>
  <si>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</si>
  <si>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</si>
  <si>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</si>
  <si>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</si>
  <si>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</si>
  <si>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</si>
  <si>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</si>
  <si>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</si>
  <si>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</si>
  <si>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</si>
  <si>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</si>
  <si>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</si>
  <si>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</si>
  <si>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</si>
  <si>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</si>
  <si>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</si>
  <si>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</si>
  <si>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</si>
  <si>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</si>
  <si>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</si>
  <si>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</si>
  <si>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</si>
  <si>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</si>
  <si>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</si>
  <si>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</si>
  <si>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</si>
  <si>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</si>
  <si>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</si>
  <si>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</si>
  <si>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</si>
  <si>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</si>
  <si>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</si>
  <si>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</si>
  <si>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</si>
  <si>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</si>
  <si>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</si>
  <si>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</si>
  <si>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</si>
  <si>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</si>
  <si>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</si>
  <si>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</si>
  <si>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</si>
  <si>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</si>
  <si>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</si>
  <si>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</si>
  <si>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</si>
  <si>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</si>
  <si>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</si>
  <si>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</si>
  <si>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</si>
  <si>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</si>
  <si>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</si>
  <si>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</si>
  <si>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</si>
  <si>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</si>
  <si>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</si>
  <si>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</si>
  <si>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</si>
  <si>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</si>
  <si>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</si>
  <si>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</si>
  <si>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</si>
  <si>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</si>
  <si>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</si>
  <si>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</si>
  <si>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</si>
  <si>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</si>
  <si>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</si>
  <si>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</si>
  <si>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</si>
  <si>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</si>
  <si>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</si>
  <si>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</si>
  <si>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</si>
  <si>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</si>
  <si>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</si>
  <si>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</si>
  <si>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</si>
  <si>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</si>
  <si>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</si>
  <si>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</si>
  <si>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</si>
  <si>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</si>
  <si>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</si>
  <si>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</si>
  <si>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</si>
  <si>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</si>
  <si>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</si>
  <si>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</si>
  <si>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</si>
  <si>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</si>
  <si>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</si>
  <si>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</si>
  <si>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</si>
  <si>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</si>
  <si>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</si>
  <si>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</si>
  <si>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</si>
  <si>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</si>
  <si>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</si>
  <si>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</si>
  <si>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</si>
  <si>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</si>
  <si>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</si>
  <si>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</si>
  <si>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</si>
  <si>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</si>
  <si>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</si>
  <si>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</si>
  <si>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</si>
  <si>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</si>
  <si>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</si>
  <si>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</si>
  <si>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</si>
  <si>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</si>
  <si>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</si>
  <si>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</si>
  <si>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</si>
  <si>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</si>
  <si>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</si>
  <si>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</si>
  <si>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</si>
  <si>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</si>
  <si>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</si>
  <si>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</si>
  <si>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</si>
  <si>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</si>
  <si>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</si>
  <si>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</si>
  <si>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</si>
  <si>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</si>
  <si>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</si>
  <si>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</si>
  <si>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</si>
  <si>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</si>
  <si>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横浜市都筑区荏田東2-1-27　内野ビル２階</t>
  </si>
  <si>
    <t>株式会社関総業　　代表取締役　関　孝篤</t>
  </si>
  <si>
    <t>株式会社　関総業</t>
  </si>
  <si>
    <t>045-507-5021</t>
  </si>
  <si>
    <t>横浜市長</t>
  </si>
  <si>
    <t>解体業</t>
  </si>
  <si>
    <t>23人</t>
    <rPh sb="2" eb="3">
      <t>ニン</t>
    </rPh>
    <phoneticPr fontId="3"/>
  </si>
  <si>
    <t>代表取締役　：　収集運搬業者・処理業者の選定
営業部長・工事部長　：　収集運搬業者の指導、廃棄物適正処理の管理
総務部　：　産業廃棄物処理委託契約書締結、産業廃棄物処理実績の集計・報告</t>
    <phoneticPr fontId="3"/>
  </si>
  <si>
    <t>分別の徹底</t>
    <phoneticPr fontId="3"/>
  </si>
  <si>
    <t>現場にて、さらなる分別作業の徹底
混合廃棄物への石膏ボードの混入防止</t>
    <phoneticPr fontId="3"/>
  </si>
  <si>
    <t>木くず・廃石膏ボード・がれき類・ガラス陶磁器くず　→　解体時、手作業にて分別</t>
    <phoneticPr fontId="3"/>
  </si>
  <si>
    <t>木くず・廃石膏ボード・がれき類・ガラス陶磁器くず　→　解体時、手作業にてさらなる分別</t>
    <phoneticPr fontId="3"/>
  </si>
  <si>
    <t>令和   6 年  5  月  29  日</t>
    <phoneticPr fontId="3"/>
  </si>
  <si>
    <t>アスファルト・コンクリート・がれき類　→　破砕　→　再生砕石、売却
木くず　→　破砕・圧縮　→　燃料化、再資源化、チップ売却等
紙くず　→　破砕・圧縮　→　燃料化、再資源化
繊維くず　→　破砕・圧縮・切断　→　燃料化、再資源化
ガラ陶　→　破砕・切断　→　再資源化、埋め立て
廃プラスチック　→　選別・破砕・圧縮　→　燃料化、再資源化、埋め立て
混合廃棄物　→　選別・破砕　→　再資源化、埋め立て</t>
    <rPh sb="40" eb="42">
      <t>ハサイ</t>
    </rPh>
    <rPh sb="43" eb="45">
      <t>アッシュク</t>
    </rPh>
    <rPh sb="48" eb="51">
      <t>ネンリョウカ</t>
    </rPh>
    <rPh sb="52" eb="56">
      <t>サイシゲンカ</t>
    </rPh>
    <rPh sb="64" eb="65">
      <t>カミ</t>
    </rPh>
    <rPh sb="73" eb="75">
      <t>アッシュク</t>
    </rPh>
    <rPh sb="78" eb="81">
      <t>ネンリョウカ</t>
    </rPh>
    <rPh sb="82" eb="86">
      <t>サイシゲンカ</t>
    </rPh>
    <rPh sb="87" eb="89">
      <t>センイ</t>
    </rPh>
    <rPh sb="100" eb="102">
      <t>セツダン</t>
    </rPh>
    <rPh sb="116" eb="117">
      <t>トウ</t>
    </rPh>
    <rPh sb="133" eb="134">
      <t>ウ</t>
    </rPh>
    <rPh sb="135" eb="136">
      <t>タ</t>
    </rPh>
    <rPh sb="138" eb="139">
      <t>ハイ</t>
    </rPh>
    <rPh sb="148" eb="150">
      <t>センベツ</t>
    </rPh>
    <rPh sb="168" eb="169">
      <t>ウ</t>
    </rPh>
    <rPh sb="170" eb="171">
      <t>タ</t>
    </rPh>
    <rPh sb="181" eb="183">
      <t>センベツ</t>
    </rPh>
    <rPh sb="184" eb="186">
      <t>ハサイ</t>
    </rPh>
    <rPh sb="189" eb="193">
      <t>サイシゲンカ</t>
    </rPh>
    <rPh sb="194" eb="195">
      <t>ウ</t>
    </rPh>
    <rPh sb="196" eb="197">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</si>
</sst>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24853" y="2201396"/>
          <a:ext cx="433668" cy="637054"/>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3" zoomScaleNormal="115" zoomScaleSheetLayoutView="93" workbookViewId="0">
      <selection activeCell="Q29" sqref="Q29:S2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2847</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458</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1370.7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1370.7</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1370.7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369.70000000000005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1370.7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1370.7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369.70000000000005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1370.7</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関総業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C12" zoomScale="85" zoomScaleNormal="85" workbookViewId="0">
      <selection activeCell="AA25" sqref="AA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5.7</v>
      </c>
      <c r="P27" s="718"/>
      <c r="Q27" s="718"/>
      <c r="R27" s="718"/>
      <c r="S27" s="49" t="s">
        <v>38</v>
      </c>
      <c r="T27" s="70"/>
      <c r="U27" s="70"/>
      <c r="X27" s="68" t="s">
        <v>39</v>
      </c>
      <c r="Y27" s="71"/>
      <c r="AG27" s="58"/>
      <c r="AH27" s="58"/>
      <c r="AI27" s="58"/>
      <c r="AJ27" s="58"/>
      <c r="AK27" s="668">
        <f>+AG18+O27</f>
        <v>5.7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5.7</v>
      </c>
      <c r="G30" s="674"/>
      <c r="H30" s="214" t="s">
        <v>198</v>
      </c>
      <c r="L30" s="682"/>
      <c r="O30" s="61"/>
      <c r="Q30" s="684">
        <f>+ROUND(Z28,1)+ROUND(Z29,1)+ROUND(Z30,1)</f>
        <v>5.7</v>
      </c>
      <c r="R30" s="718"/>
      <c r="S30" s="718"/>
      <c r="T30" s="718"/>
      <c r="U30" s="49" t="s">
        <v>16</v>
      </c>
      <c r="X30" s="726" t="s">
        <v>186</v>
      </c>
      <c r="Y30" s="727"/>
      <c r="Z30" s="670"/>
      <c r="AA30" s="671"/>
      <c r="AB30" s="671"/>
      <c r="AC30" s="671"/>
      <c r="AD30" s="671"/>
      <c r="AE30" s="49" t="s">
        <v>13</v>
      </c>
      <c r="AK30" s="655">
        <v>5.7</v>
      </c>
      <c r="AL30" s="656"/>
      <c r="AM30" s="656"/>
      <c r="AN30" s="656"/>
      <c r="AO30" s="57" t="s">
        <v>13</v>
      </c>
      <c r="AR30" s="667"/>
      <c r="AS30" s="664"/>
      <c r="AT30" s="664"/>
      <c r="AU30" s="665"/>
    </row>
    <row r="31" spans="2:48" ht="27" customHeight="1" thickTop="1" thickBot="1" x14ac:dyDescent="0.2">
      <c r="B31" s="690" t="s">
        <v>375</v>
      </c>
      <c r="C31" s="679"/>
      <c r="D31" s="679"/>
      <c r="E31" s="680"/>
      <c r="F31" s="673">
        <v>5.7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0.6</v>
      </c>
      <c r="P27" s="718"/>
      <c r="Q27" s="718"/>
      <c r="R27" s="718"/>
      <c r="S27" s="49" t="s">
        <v>38</v>
      </c>
      <c r="T27" s="70"/>
      <c r="U27" s="70"/>
      <c r="X27" s="68" t="s">
        <v>39</v>
      </c>
      <c r="Y27" s="71"/>
      <c r="AG27" s="58"/>
      <c r="AH27" s="58"/>
      <c r="AI27" s="58"/>
      <c r="AJ27" s="58"/>
      <c r="AK27" s="668">
        <f>+AG18+O27</f>
        <v>0.6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0.6</v>
      </c>
      <c r="G30" s="674"/>
      <c r="H30" s="214" t="s">
        <v>198</v>
      </c>
      <c r="L30" s="682"/>
      <c r="O30" s="61"/>
      <c r="Q30" s="684">
        <f>+ROUND(Z28,1)+ROUND(Z29,1)+ROUND(Z30,1)</f>
        <v>0.6</v>
      </c>
      <c r="R30" s="718"/>
      <c r="S30" s="718"/>
      <c r="T30" s="718"/>
      <c r="U30" s="49" t="s">
        <v>16</v>
      </c>
      <c r="X30" s="726" t="s">
        <v>186</v>
      </c>
      <c r="Y30" s="727"/>
      <c r="Z30" s="670"/>
      <c r="AA30" s="671"/>
      <c r="AB30" s="671"/>
      <c r="AC30" s="671"/>
      <c r="AD30" s="671"/>
      <c r="AE30" s="49" t="s">
        <v>13</v>
      </c>
      <c r="AK30" s="655">
        <v>0.6</v>
      </c>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H30" sqref="AH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243.3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243.3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243.3</v>
      </c>
      <c r="P27" s="718"/>
      <c r="Q27" s="718"/>
      <c r="R27" s="718"/>
      <c r="S27" s="49" t="s">
        <v>38</v>
      </c>
      <c r="T27" s="70"/>
      <c r="U27" s="70"/>
      <c r="X27" s="68" t="s">
        <v>39</v>
      </c>
      <c r="Y27" s="71"/>
      <c r="AG27" s="58"/>
      <c r="AH27" s="58"/>
      <c r="AI27" s="58"/>
      <c r="AJ27" s="58"/>
      <c r="AK27" s="668">
        <f>+AG18+O27</f>
        <v>243.3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243.3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243.3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243.3</v>
      </c>
      <c r="G30" s="674"/>
      <c r="H30" s="214" t="s">
        <v>198</v>
      </c>
      <c r="L30" s="682"/>
      <c r="O30" s="61"/>
      <c r="Q30" s="684">
        <f>+ROUND(Z28,1)+ROUND(Z29,1)+ROUND(Z30,1)</f>
        <v>243.3</v>
      </c>
      <c r="R30" s="718"/>
      <c r="S30" s="718"/>
      <c r="T30" s="718"/>
      <c r="U30" s="49" t="s">
        <v>16</v>
      </c>
      <c r="X30" s="726" t="s">
        <v>186</v>
      </c>
      <c r="Y30" s="727"/>
      <c r="Z30" s="670"/>
      <c r="AA30" s="671"/>
      <c r="AB30" s="671"/>
      <c r="AC30" s="671"/>
      <c r="AD30" s="671"/>
      <c r="AE30" s="49" t="s">
        <v>13</v>
      </c>
      <c r="AK30" s="655">
        <v>243.3</v>
      </c>
      <c r="AL30" s="656"/>
      <c r="AM30" s="656"/>
      <c r="AN30" s="656"/>
      <c r="AO30" s="57" t="s">
        <v>13</v>
      </c>
      <c r="AR30" s="667"/>
      <c r="AS30" s="664"/>
      <c r="AT30" s="664"/>
      <c r="AU30" s="665"/>
    </row>
    <row r="31" spans="2:48" ht="27" customHeight="1" thickTop="1" thickBot="1" x14ac:dyDescent="0.2">
      <c r="B31" s="690" t="s">
        <v>375</v>
      </c>
      <c r="C31" s="679"/>
      <c r="D31" s="679"/>
      <c r="E31" s="680"/>
      <c r="F31" s="673">
        <v>243.3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v>
      </c>
      <c r="P27" s="718"/>
      <c r="Q27" s="718"/>
      <c r="R27" s="718"/>
      <c r="S27" s="49" t="s">
        <v>38</v>
      </c>
      <c r="T27" s="70"/>
      <c r="U27" s="70"/>
      <c r="X27" s="68" t="s">
        <v>39</v>
      </c>
      <c r="Y27" s="71"/>
      <c r="AG27" s="58"/>
      <c r="AH27" s="58"/>
      <c r="AI27" s="58"/>
      <c r="AJ27" s="58"/>
      <c r="AK27" s="668">
        <f>+AG18+O27</f>
        <v>36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36</v>
      </c>
      <c r="G30" s="674"/>
      <c r="H30" s="214" t="s">
        <v>198</v>
      </c>
      <c r="L30" s="682"/>
      <c r="O30" s="61"/>
      <c r="Q30" s="684">
        <f>+ROUND(Z28,1)+ROUND(Z29,1)+ROUND(Z30,1)</f>
        <v>36</v>
      </c>
      <c r="R30" s="718"/>
      <c r="S30" s="718"/>
      <c r="T30" s="718"/>
      <c r="U30" s="49" t="s">
        <v>16</v>
      </c>
      <c r="X30" s="726" t="s">
        <v>186</v>
      </c>
      <c r="Y30" s="727"/>
      <c r="Z30" s="670"/>
      <c r="AA30" s="671"/>
      <c r="AB30" s="671"/>
      <c r="AC30" s="671"/>
      <c r="AD30" s="671"/>
      <c r="AE30" s="49" t="s">
        <v>13</v>
      </c>
      <c r="AK30" s="655">
        <v>36</v>
      </c>
      <c r="AL30" s="656"/>
      <c r="AM30" s="656"/>
      <c r="AN30" s="656"/>
      <c r="AO30" s="57" t="s">
        <v>13</v>
      </c>
      <c r="AR30" s="667"/>
      <c r="AS30" s="664"/>
      <c r="AT30" s="664"/>
      <c r="AU30" s="665"/>
    </row>
    <row r="31" spans="2:48" ht="27" customHeight="1" thickTop="1" thickBot="1" x14ac:dyDescent="0.2">
      <c r="B31" s="690" t="s">
        <v>375</v>
      </c>
      <c r="C31" s="679"/>
      <c r="D31" s="679"/>
      <c r="E31" s="680"/>
      <c r="F31" s="673">
        <v>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Q7" sqref="Q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1021.6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1021.6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1021.6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1021.6</v>
      </c>
      <c r="P27" s="718"/>
      <c r="Q27" s="718"/>
      <c r="R27" s="718"/>
      <c r="S27" s="49" t="s">
        <v>38</v>
      </c>
      <c r="T27" s="70"/>
      <c r="U27" s="70"/>
      <c r="X27" s="68" t="s">
        <v>39</v>
      </c>
      <c r="Y27" s="71"/>
      <c r="AG27" s="58"/>
      <c r="AH27" s="58"/>
      <c r="AI27" s="58"/>
      <c r="AJ27" s="58"/>
      <c r="AK27" s="668">
        <f>+AG18+O27</f>
        <v>1021.6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1021.6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1021.6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20.6</v>
      </c>
      <c r="G30" s="674"/>
      <c r="H30" s="214" t="s">
        <v>198</v>
      </c>
      <c r="L30" s="682"/>
      <c r="O30" s="61"/>
      <c r="Q30" s="684">
        <f>+ROUND(Z28,1)+ROUND(Z29,1)+ROUND(Z30,1)</f>
        <v>1021.6</v>
      </c>
      <c r="R30" s="718"/>
      <c r="S30" s="718"/>
      <c r="T30" s="718"/>
      <c r="U30" s="49" t="s">
        <v>16</v>
      </c>
      <c r="X30" s="726" t="s">
        <v>186</v>
      </c>
      <c r="Y30" s="727"/>
      <c r="Z30" s="670"/>
      <c r="AA30" s="671"/>
      <c r="AB30" s="671"/>
      <c r="AC30" s="671"/>
      <c r="AD30" s="671"/>
      <c r="AE30" s="49" t="s">
        <v>13</v>
      </c>
      <c r="AK30" s="655">
        <v>20.6</v>
      </c>
      <c r="AL30" s="656"/>
      <c r="AM30" s="656"/>
      <c r="AN30" s="656"/>
      <c r="AO30" s="57" t="s">
        <v>13</v>
      </c>
      <c r="AR30" s="667"/>
      <c r="AS30" s="664"/>
      <c r="AT30" s="664"/>
      <c r="AU30" s="665"/>
    </row>
    <row r="31" spans="2:48" ht="27" customHeight="1" thickTop="1" thickBot="1" x14ac:dyDescent="0.2">
      <c r="B31" s="690" t="s">
        <v>375</v>
      </c>
      <c r="C31" s="679"/>
      <c r="D31" s="679"/>
      <c r="E31" s="680"/>
      <c r="F31" s="673">
        <v>1021.6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H16" workbookViewId="0">
      <selection activeCell="AQ30" sqref="AQ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関総業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58.5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58.5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58.5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58.5</v>
      </c>
      <c r="P27" s="718"/>
      <c r="Q27" s="718"/>
      <c r="R27" s="718"/>
      <c r="S27" s="49" t="s">
        <v>38</v>
      </c>
      <c r="T27" s="70"/>
      <c r="U27" s="70"/>
      <c r="X27" s="68" t="s">
        <v>39</v>
      </c>
      <c r="Y27" s="71"/>
      <c r="AG27" s="58"/>
      <c r="AH27" s="58"/>
      <c r="AI27" s="58"/>
      <c r="AJ27" s="58"/>
      <c r="AK27" s="668">
        <f>+AG18+O27</f>
        <v>58.5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58.5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58.5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58.5</v>
      </c>
      <c r="G30" s="674"/>
      <c r="H30" s="214" t="s">
        <v>198</v>
      </c>
      <c r="L30" s="682"/>
      <c r="O30" s="61"/>
      <c r="Q30" s="684">
        <f>+ROUND(Z28,1)+ROUND(Z29,1)+ROUND(Z30,1)</f>
        <v>58.5</v>
      </c>
      <c r="R30" s="718"/>
      <c r="S30" s="718"/>
      <c r="T30" s="718"/>
      <c r="U30" s="49" t="s">
        <v>16</v>
      </c>
      <c r="X30" s="726" t="s">
        <v>186</v>
      </c>
      <c r="Y30" s="727"/>
      <c r="Z30" s="670"/>
      <c r="AA30" s="671"/>
      <c r="AB30" s="671"/>
      <c r="AC30" s="671"/>
      <c r="AD30" s="671"/>
      <c r="AE30" s="49" t="s">
        <v>13</v>
      </c>
      <c r="AK30" s="655">
        <v>58.5</v>
      </c>
      <c r="AL30" s="656"/>
      <c r="AM30" s="656"/>
      <c r="AN30" s="656"/>
      <c r="AO30" s="57" t="s">
        <v>13</v>
      </c>
      <c r="AR30" s="667"/>
      <c r="AS30" s="664"/>
      <c r="AT30" s="664"/>
      <c r="AU30" s="665"/>
    </row>
    <row r="31" spans="2:48" ht="27" customHeight="1" thickTop="1" thickBot="1" x14ac:dyDescent="0.2">
      <c r="B31" s="690" t="s">
        <v>375</v>
      </c>
      <c r="C31" s="679"/>
      <c r="D31" s="679"/>
      <c r="E31" s="680"/>
      <c r="F31" s="673">
        <v>58.5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M19" sqref="M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関総業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5.7</v>
      </c>
      <c r="M9" s="377">
        <f>IF(OR(ｷ.紙くず!F24&gt;0,ｷ.紙くず!F24&lt;0),ｷ.紙くず!F24,IF(M$19&gt;0,"0",0))</f>
        <v>0.6</v>
      </c>
      <c r="N9" s="377">
        <f>IF(OR(ｸ.木くず!F24&gt;0,ｸ.木くず!F24&lt;0),ｸ.木くず!F24,IF(N$19&gt;0,"0",0))</f>
        <v>243.3</v>
      </c>
      <c r="O9" s="377">
        <f>IF(OR(ｹ.繊維くず!F24&gt;0,ｹ.繊維くず!F24&lt;0),ｹ.繊維くず!F24,IF(O$19&gt;0,"0",0))</f>
        <v>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36</v>
      </c>
      <c r="U9" s="377">
        <f>IF(OR(ｿ.鉱さい!F24&gt;0,ｿ.鉱さい!F24&lt;0),ｿ.鉱さい!F24,IF(U$19&gt;0,"0",0))</f>
        <v>0</v>
      </c>
      <c r="V9" s="377">
        <f>IF(OR(ﾀ.がれき類!F24&gt;0,ﾀ.がれき類!F24&lt;0),ﾀ.がれき類!F24,IF(V$19&gt;0,"0",0))</f>
        <v>1021.6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58.5</v>
      </c>
      <c r="AA9" s="379">
        <f>IF(SUM(G9:Z9)&gt;0,SUM(G9:Z9),IF(AA$19&gt;0,"0",0))</f>
        <v>1370.7</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5.7</v>
      </c>
      <c r="M14" s="383">
        <f>IF(OR(ｷ.紙くず!F29&gt;0,ｷ.紙くず!F29&lt;0),ｷ.紙くず!F29,IF(M$19&gt;0,"0",0))</f>
        <v>0.6</v>
      </c>
      <c r="N14" s="383">
        <f>IF(OR(ｸ.木くず!F29&gt;0,ｸ.木くず!F29&lt;0),ｸ.木くず!F29,IF(N$19&gt;0,"0",0))</f>
        <v>243.3</v>
      </c>
      <c r="O14" s="383">
        <f>IF(OR(ｹ.繊維くず!F29&gt;0,ｹ.繊維くず!F29&lt;0),ｹ.繊維くず!F29,IF(O$19&gt;0,"0",0))</f>
        <v>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36</v>
      </c>
      <c r="U14" s="383">
        <f>IF(OR(ｿ.鉱さい!F29&gt;0,ｿ.鉱さい!F29&lt;0),ｿ.鉱さい!F29,IF(U$19&gt;0,"0",0))</f>
        <v>0</v>
      </c>
      <c r="V14" s="383">
        <f>IF(OR(ﾀ.がれき類!F29&gt;0,ﾀ.がれき類!F29&lt;0),ﾀ.がれき類!F29,IF(V$19&gt;0,"0",0))</f>
        <v>1021.6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58.5</v>
      </c>
      <c r="AA14" s="385">
        <f t="shared" si="0"/>
        <v>1370.7</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5.7</v>
      </c>
      <c r="M15" s="383">
        <f>IF(OR(ｷ.紙くず!F30&gt;0,ｷ.紙くず!F30&lt;0),ｷ.紙くず!F30,IF(M$19&gt;0,"0",0))</f>
        <v>0.6</v>
      </c>
      <c r="N15" s="383">
        <f>IF(OR(ｸ.木くず!F30&gt;0,ｸ.木くず!F30&lt;0),ｸ.木くず!F30,IF(N$19&gt;0,"0",0))</f>
        <v>243.3</v>
      </c>
      <c r="O15" s="383">
        <f>IF(OR(ｹ.繊維くず!F30&gt;0,ｹ.繊維くず!F30&lt;0),ｹ.繊維くず!F30,IF(O$19&gt;0,"0",0))</f>
        <v>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36</v>
      </c>
      <c r="U15" s="383">
        <f>IF(OR(ｿ.鉱さい!F30&gt;0,ｿ.鉱さい!F30&lt;0),ｿ.鉱さい!F30,IF(U$19&gt;0,"0",0))</f>
        <v>0</v>
      </c>
      <c r="V15" s="383">
        <f>IF(OR(ﾀ.がれき類!F30&gt;0,ﾀ.がれき類!F30&lt;0),ﾀ.がれき類!F30,IF(V$19&gt;0,"0",0))</f>
        <v>20.6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58.5</v>
      </c>
      <c r="AA15" s="385">
        <f t="shared" si="0"/>
        <v>369.70000000000005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5.7</v>
      </c>
      <c r="M16" s="383">
        <f>IF(OR(ｷ.紙くず!F31&gt;0,ｷ.紙くず!F31&lt;0),ｷ.紙くず!F31,IF(M$19&gt;0,"0",0))</f>
        <v>0.6</v>
      </c>
      <c r="N16" s="383">
        <f>IF(OR(ｸ.木くず!F31&gt;0,ｸ.木くず!F31&lt;0),ｸ.木くず!F31,IF(N$19&gt;0,"0",0))</f>
        <v>243.3</v>
      </c>
      <c r="O16" s="383">
        <f>IF(OR(ｹ.繊維くず!F31&gt;0,ｹ.繊維くず!F31&lt;0),ｹ.繊維くず!F31,IF(O$19&gt;0,"0",0))</f>
        <v>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36</v>
      </c>
      <c r="U16" s="383">
        <f>IF(OR(ｿ.鉱さい!F31&gt;0,ｿ.鉱さい!F31&lt;0),ｿ.鉱さい!F31,IF(U$19&gt;0,"0",0))</f>
        <v>0</v>
      </c>
      <c r="V16" s="383">
        <f>IF(OR(ﾀ.がれき類!F31&gt;0,ﾀ.がれき類!F31&lt;0),ﾀ.がれき類!F31,IF(V$19&gt;0,"0",0))</f>
        <v>1021.6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58.5</v>
      </c>
      <c r="AA16" s="385">
        <f t="shared" si="0"/>
        <v>1370.7</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5.7</v>
      </c>
      <c r="M19" s="389">
        <f t="shared" si="1"/>
        <v>0.6</v>
      </c>
      <c r="N19" s="389">
        <f t="shared" si="1"/>
        <v>243.3</v>
      </c>
      <c r="O19" s="389">
        <f t="shared" si="1"/>
        <v>5</v>
      </c>
      <c r="P19" s="389">
        <f t="shared" si="1"/>
        <v>0</v>
      </c>
      <c r="Q19" s="389">
        <f t="shared" si="1"/>
        <v>0</v>
      </c>
      <c r="R19" s="389">
        <f t="shared" si="1"/>
        <v>0</v>
      </c>
      <c r="S19" s="389">
        <f t="shared" si="1"/>
        <v>0</v>
      </c>
      <c r="T19" s="389">
        <f t="shared" si="1"/>
        <v>36</v>
      </c>
      <c r="U19" s="389">
        <f t="shared" si="1"/>
        <v>0</v>
      </c>
      <c r="V19" s="389">
        <f t="shared" si="1"/>
        <v>1021.6</v>
      </c>
      <c r="W19" s="389">
        <f t="shared" si="1"/>
        <v>0</v>
      </c>
      <c r="X19" s="389">
        <f t="shared" si="1"/>
        <v>0</v>
      </c>
      <c r="Y19" s="389">
        <f t="shared" si="1"/>
        <v>0</v>
      </c>
      <c r="Z19" s="390">
        <f t="shared" si="1"/>
        <v>58.5</v>
      </c>
      <c r="AA19" s="391">
        <f t="shared" ref="AA19:AA25" si="2">SUM(G19:Z19)</f>
        <v>1370.7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5.7</v>
      </c>
      <c r="M37" s="424">
        <f t="shared" si="8"/>
        <v>0.6</v>
      </c>
      <c r="N37" s="424">
        <f t="shared" si="8"/>
        <v>243.3</v>
      </c>
      <c r="O37" s="424">
        <f t="shared" si="8"/>
        <v>5</v>
      </c>
      <c r="P37" s="424">
        <f t="shared" si="8"/>
        <v>0</v>
      </c>
      <c r="Q37" s="424">
        <f t="shared" si="8"/>
        <v>0</v>
      </c>
      <c r="R37" s="424">
        <f t="shared" si="8"/>
        <v>0</v>
      </c>
      <c r="S37" s="424">
        <f t="shared" si="8"/>
        <v>0</v>
      </c>
      <c r="T37" s="424">
        <f t="shared" si="8"/>
        <v>36</v>
      </c>
      <c r="U37" s="424">
        <f t="shared" si="8"/>
        <v>0</v>
      </c>
      <c r="V37" s="424">
        <f t="shared" si="8"/>
        <v>1021.6</v>
      </c>
      <c r="W37" s="424">
        <f t="shared" si="8"/>
        <v>0</v>
      </c>
      <c r="X37" s="424">
        <f t="shared" si="8"/>
        <v>0</v>
      </c>
      <c r="Y37" s="424">
        <f t="shared" si="8"/>
        <v>0</v>
      </c>
      <c r="Z37" s="425">
        <f t="shared" si="8"/>
        <v>58.5</v>
      </c>
      <c r="AA37" s="426">
        <f t="shared" si="4"/>
        <v>1370.7</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5.7</v>
      </c>
      <c r="M38" s="415">
        <f t="shared" si="9"/>
        <v>0.6</v>
      </c>
      <c r="N38" s="415">
        <f t="shared" si="9"/>
        <v>243.3</v>
      </c>
      <c r="O38" s="415">
        <f t="shared" si="9"/>
        <v>5</v>
      </c>
      <c r="P38" s="415">
        <f t="shared" si="9"/>
        <v>0</v>
      </c>
      <c r="Q38" s="415">
        <f t="shared" si="9"/>
        <v>0</v>
      </c>
      <c r="R38" s="415">
        <f t="shared" si="9"/>
        <v>0</v>
      </c>
      <c r="S38" s="415">
        <f t="shared" si="9"/>
        <v>0</v>
      </c>
      <c r="T38" s="415">
        <f t="shared" si="9"/>
        <v>36</v>
      </c>
      <c r="U38" s="415">
        <f t="shared" si="9"/>
        <v>0</v>
      </c>
      <c r="V38" s="415">
        <f t="shared" si="9"/>
        <v>1021.6</v>
      </c>
      <c r="W38" s="415">
        <f t="shared" si="9"/>
        <v>0</v>
      </c>
      <c r="X38" s="415">
        <f t="shared" si="9"/>
        <v>0</v>
      </c>
      <c r="Y38" s="415">
        <f t="shared" si="9"/>
        <v>0</v>
      </c>
      <c r="Z38" s="416">
        <f t="shared" si="9"/>
        <v>58.5</v>
      </c>
      <c r="AA38" s="417">
        <f t="shared" si="4"/>
        <v>1370.7</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5.7</v>
      </c>
      <c r="M39" s="418">
        <f>+ｷ.紙くず!$Z$28</f>
        <v>0.6</v>
      </c>
      <c r="N39" s="418">
        <f>+ｸ.木くず!$Z$28</f>
        <v>243.3</v>
      </c>
      <c r="O39" s="418">
        <f>+ｹ.繊維くず!$Z$28</f>
        <v>5</v>
      </c>
      <c r="P39" s="418">
        <f>+ｺ.動植物性残さ!$Z$28</f>
        <v>0</v>
      </c>
      <c r="Q39" s="418">
        <f>+ｻ.動物系固形不要物!$Z$28</f>
        <v>0</v>
      </c>
      <c r="R39" s="418">
        <f>+ｼ.ｺﾞﾑくず!$Z$28</f>
        <v>0</v>
      </c>
      <c r="S39" s="418">
        <f>+ｽ.金属くず!$Z$28</f>
        <v>0</v>
      </c>
      <c r="T39" s="418">
        <f>+ｾ.ｶﾞﾗｽ･ｺﾝｸﾘ･陶磁器くず!$Z$28</f>
        <v>36</v>
      </c>
      <c r="U39" s="418">
        <f>+ｿ.鉱さい!$Z$28</f>
        <v>0</v>
      </c>
      <c r="V39" s="418">
        <f>+ﾀ.がれき類!$Z$28</f>
        <v>1021.6</v>
      </c>
      <c r="W39" s="418">
        <f>+ﾁ.動物のふん尿!$Z$28</f>
        <v>0</v>
      </c>
      <c r="X39" s="418">
        <f>+ﾂ.動物の死体!$Z$28</f>
        <v>0</v>
      </c>
      <c r="Y39" s="418">
        <f>+ﾃ.ばいじん!$Z$28</f>
        <v>0</v>
      </c>
      <c r="Z39" s="419">
        <f>+ﾄ.混合廃棄物その他!$Z$28</f>
        <v>58.5</v>
      </c>
      <c r="AA39" s="420">
        <f t="shared" si="4"/>
        <v>1370.7</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5.7</v>
      </c>
      <c r="M43" s="427">
        <f>+ｷ.紙くず!$AK$27</f>
        <v>0.6</v>
      </c>
      <c r="N43" s="427">
        <f>+ｸ.木くず!$AK$27</f>
        <v>243.3</v>
      </c>
      <c r="O43" s="427">
        <f>+ｹ.繊維くず!$AK$27</f>
        <v>5</v>
      </c>
      <c r="P43" s="427">
        <f>+ｺ.動植物性残さ!$AK$27</f>
        <v>0</v>
      </c>
      <c r="Q43" s="427">
        <f>+ｻ.動物系固形不要物!$AK$27</f>
        <v>0</v>
      </c>
      <c r="R43" s="427">
        <f>+ｼ.ｺﾞﾑくず!$AK$27</f>
        <v>0</v>
      </c>
      <c r="S43" s="427">
        <f>+ｽ.金属くず!$AK$27</f>
        <v>0</v>
      </c>
      <c r="T43" s="427">
        <f>+ｾ.ｶﾞﾗｽ･ｺﾝｸﾘ･陶磁器くず!$AK$27</f>
        <v>36</v>
      </c>
      <c r="U43" s="427">
        <f>+ｿ.鉱さい!$AK$27</f>
        <v>0</v>
      </c>
      <c r="V43" s="427">
        <f>+ﾀ.がれき類!$AK$27</f>
        <v>1021.6</v>
      </c>
      <c r="W43" s="427">
        <f>+ﾁ.動物のふん尿!$AK$27</f>
        <v>0</v>
      </c>
      <c r="X43" s="427">
        <f>+ﾂ.動物の死体!$AK$27</f>
        <v>0</v>
      </c>
      <c r="Y43" s="427">
        <f>+ﾃ.ばいじん!$AK$27</f>
        <v>0</v>
      </c>
      <c r="Z43" s="428">
        <f>+ﾄ.混合廃棄物その他!$AK$27</f>
        <v>58.5</v>
      </c>
      <c r="AA43" s="429">
        <f t="shared" si="4"/>
        <v>1370.7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5.7</v>
      </c>
      <c r="M44" s="430">
        <f>+ｷ.紙くず!$AK$30</f>
        <v>0.6</v>
      </c>
      <c r="N44" s="430">
        <f>+ｸ.木くず!$AK$30</f>
        <v>243.3</v>
      </c>
      <c r="O44" s="430">
        <f>+ｹ.繊維くず!$AK$30</f>
        <v>5</v>
      </c>
      <c r="P44" s="430">
        <f>+ｺ.動植物性残さ!$AK$30</f>
        <v>0</v>
      </c>
      <c r="Q44" s="430">
        <f>+ｻ.動物系固形不要物!$AK$30</f>
        <v>0</v>
      </c>
      <c r="R44" s="430">
        <f>+ｼ.ｺﾞﾑくず!$AK$30</f>
        <v>0</v>
      </c>
      <c r="S44" s="430">
        <f>+ｽ.金属くず!$AK$30</f>
        <v>0</v>
      </c>
      <c r="T44" s="430">
        <f>+ｾ.ｶﾞﾗｽ･ｺﾝｸﾘ･陶磁器くず!$AK$30</f>
        <v>36</v>
      </c>
      <c r="U44" s="430">
        <f>+ｿ.鉱さい!$AK$30</f>
        <v>0</v>
      </c>
      <c r="V44" s="430">
        <f>+ﾀ.がれき類!$AK$30</f>
        <v>20.6</v>
      </c>
      <c r="W44" s="430">
        <f>+ﾁ.動物のふん尿!$AK$30</f>
        <v>0</v>
      </c>
      <c r="X44" s="430">
        <f>+ﾂ.動物の死体!$AK$30</f>
        <v>0</v>
      </c>
      <c r="Y44" s="430">
        <f>+ﾃ.ばいじん!$AK$30</f>
        <v>0</v>
      </c>
      <c r="Z44" s="431">
        <f>+ﾄ.混合廃棄物その他!$AK$30</f>
        <v>58.5</v>
      </c>
      <c r="AA44" s="432">
        <f t="shared" si="4"/>
        <v>369.70000000000005</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5.7</v>
      </c>
      <c r="M45" s="433">
        <f>+ｷ.紙くず!$AR$24</f>
        <v>0.6</v>
      </c>
      <c r="N45" s="433">
        <f>+ｸ.木くず!$AR$24</f>
        <v>243.3</v>
      </c>
      <c r="O45" s="433">
        <f>+ｹ.繊維くず!$AR$24</f>
        <v>5</v>
      </c>
      <c r="P45" s="433">
        <f>+ｺ.動植物性残さ!$AR$24</f>
        <v>0</v>
      </c>
      <c r="Q45" s="433">
        <f>+ｻ.動物系固形不要物!$AR$24</f>
        <v>0</v>
      </c>
      <c r="R45" s="433">
        <f>+ｼ.ｺﾞﾑくず!$AR$24</f>
        <v>0</v>
      </c>
      <c r="S45" s="433">
        <f>+ｽ.金属くず!$AR$24</f>
        <v>0</v>
      </c>
      <c r="T45" s="433">
        <f>+ｾ.ｶﾞﾗｽ･ｺﾝｸﾘ･陶磁器くず!$AR$24</f>
        <v>36</v>
      </c>
      <c r="U45" s="433">
        <f>+ｿ.鉱さい!$AR$24</f>
        <v>0</v>
      </c>
      <c r="V45" s="433">
        <f>+ﾀ.がれき類!$AR$24</f>
        <v>1021.6</v>
      </c>
      <c r="W45" s="433">
        <f>+ﾁ.動物のふん尿!$AR$24</f>
        <v>0</v>
      </c>
      <c r="X45" s="433">
        <f>+ﾂ.動物の死体!$AR$24</f>
        <v>0</v>
      </c>
      <c r="Y45" s="433">
        <f>+ﾃ.ばいじん!$AR$24</f>
        <v>0</v>
      </c>
      <c r="Z45" s="434">
        <f>+ﾄ.混合廃棄物その他!$AR$24</f>
        <v>58.5</v>
      </c>
      <c r="AA45" s="435">
        <f t="shared" si="4"/>
        <v>1370.7</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11.4</v>
      </c>
      <c r="M55" s="480">
        <f t="shared" si="10"/>
        <v>1.2</v>
      </c>
      <c r="N55" s="480">
        <f t="shared" si="10"/>
        <v>486.6</v>
      </c>
      <c r="O55" s="480">
        <f t="shared" si="10"/>
        <v>10</v>
      </c>
      <c r="P55" s="480">
        <f t="shared" si="10"/>
        <v>0</v>
      </c>
      <c r="Q55" s="480">
        <f t="shared" si="10"/>
        <v>0</v>
      </c>
      <c r="R55" s="480">
        <f t="shared" si="10"/>
        <v>0</v>
      </c>
      <c r="S55" s="480">
        <f t="shared" si="10"/>
        <v>0</v>
      </c>
      <c r="T55" s="480">
        <f t="shared" si="10"/>
        <v>72</v>
      </c>
      <c r="U55" s="480">
        <f t="shared" si="10"/>
        <v>0</v>
      </c>
      <c r="V55" s="480">
        <f t="shared" si="10"/>
        <v>2043.2</v>
      </c>
      <c r="W55" s="480">
        <f t="shared" si="10"/>
        <v>0</v>
      </c>
      <c r="X55" s="480">
        <f t="shared" si="10"/>
        <v>0</v>
      </c>
      <c r="Y55" s="480">
        <f t="shared" si="10"/>
        <v>0</v>
      </c>
      <c r="Z55" s="480">
        <f t="shared" si="10"/>
        <v>117</v>
      </c>
      <c r="AA55" s="481">
        <f>+AA9+AA19+AA20</f>
        <v>2741.4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5  月  29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横浜市都筑区荏田東2-1-27　内野ビル２階</v>
      </c>
      <c r="M16" s="884"/>
      <c r="N16" s="884"/>
      <c r="O16" s="884"/>
      <c r="P16" s="884"/>
      <c r="Q16" s="884"/>
      <c r="R16" s="884"/>
      <c r="S16" s="884"/>
      <c r="T16" s="884"/>
      <c r="U16" s="282"/>
    </row>
    <row r="17" spans="1:21" ht="26.25" customHeight="1" x14ac:dyDescent="0.15">
      <c r="C17" s="86"/>
      <c r="I17" s="25"/>
      <c r="J17" s="25" t="s">
        <v>7</v>
      </c>
      <c r="K17" s="25"/>
      <c r="L17" s="884" t="str">
        <f>+表紙!L41</f>
        <v>株式会社関総業　　代表取締役　関　孝篤</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045-507-5021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関総業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2847</v>
      </c>
      <c r="Q25" s="891"/>
      <c r="R25" s="891"/>
      <c r="S25" s="891"/>
      <c r="T25" s="891"/>
      <c r="U25" s="892"/>
    </row>
    <row r="26" spans="1:21" ht="26.25" customHeight="1" x14ac:dyDescent="0.15">
      <c r="C26" s="538" t="s">
        <v>11</v>
      </c>
      <c r="D26" s="539"/>
      <c r="E26" s="540"/>
      <c r="F26" s="906" t="str">
        <f>+表紙!F50</f>
        <v>横浜市都筑区荏田東2-1-27　内野ビル２階</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解体業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23人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1370.7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分別の徹底</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1370.7</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現場にて、さらなる分別作業の徹底
混合廃棄物への石膏ボードの混入防止</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木くず・廃石膏ボード・がれき類・ガラス陶磁器くず　→　解体時、手作業にて分別</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木くず・廃石膏ボード・がれき類・ガラス陶磁器くず　→　解体時、手作業にてさらなる分別</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1370.7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369.70000000000005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1370.7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1370.7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369.70000000000005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1370.7</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2024-05-30T05:29:05Z</dcterms:created>
  <dcterms:modified xsi:type="dcterms:W3CDTF">2024-09-09T01:50:38Z</dcterms:modified>
</cp:coreProperties>
</file>