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I32" i="94"/>
  <c r="I31" i="94" s="1"/>
  <c r="I26" i="94" s="1"/>
  <c r="I27" i="94" s="1"/>
  <c r="AA28" i="94"/>
  <c r="AA36" i="94"/>
  <c r="H32" i="94"/>
  <c r="H31" i="94" s="1"/>
  <c r="H26" i="94" s="1"/>
  <c r="H38" i="94"/>
  <c r="H37" i="94" s="1"/>
  <c r="O38" i="94"/>
  <c r="O37" i="94" s="1"/>
  <c r="O19" i="94" s="1"/>
  <c r="O9" i="94" s="1"/>
  <c r="O55" i="94" s="1"/>
  <c r="AK27" i="82"/>
  <c r="X32" i="94"/>
  <c r="X31" i="94" s="1"/>
  <c r="X26" i="94" s="1"/>
  <c r="X18" i="82"/>
  <c r="O16" i="83"/>
  <c r="Y50" i="94" s="1"/>
  <c r="X21" i="83"/>
  <c r="AK27" i="83"/>
  <c r="O16" i="94"/>
  <c r="O12" i="94"/>
  <c r="H27" i="94"/>
  <c r="X27" i="94"/>
  <c r="X21" i="78"/>
  <c r="O16" i="79"/>
  <c r="R50" i="94" s="1"/>
  <c r="X21" i="89"/>
  <c r="F12" i="83"/>
  <c r="O18" i="94"/>
  <c r="O10" i="94"/>
  <c r="O17"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4" i="94" l="1"/>
  <c r="O15"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<sst xmlns="http://schemas.openxmlformats.org/spreadsheetml/2006/main" count="3167" uniqueCount="454">
  <si>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</si>
  <si>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</si>
  <si>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</si>
  <si>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</si>
  <si>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</si>
  <si>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</si>
  <si>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</si>
  <si>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</si>
  <si>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</si>
  <si>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</si>
  <si>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</si>
  <si>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</si>
  <si>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</si>
  <si>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</si>
  <si>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</si>
  <si>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</si>
  <si>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</si>
  <si>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</si>
  <si>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</si>
  <si>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</si>
  <si>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</si>
  <si>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</si>
  <si>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</si>
  <si>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</si>
  <si>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</si>
  <si>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</si>
  <si>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</si>
  <si>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</si>
  <si>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</si>
  <si>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</si>
  <si>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</si>
  <si>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</si>
  <si>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</si>
  <si>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</si>
  <si>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</si>
  <si>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</si>
  <si>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</si>
  <si>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</si>
  <si>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</si>
  <si>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</si>
  <si>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</si>
  <si>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</si>
  <si>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</si>
  <si>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</si>
  <si>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</si>
  <si>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</si>
  <si>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</si>
  <si>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</si>
  <si>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</si>
  <si>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</si>
  <si>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</si>
  <si>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</si>
  <si>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</si>
  <si>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</si>
  <si>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</si>
  <si>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</si>
  <si>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</si>
  <si>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</si>
  <si>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</si>
  <si>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</si>
  <si>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</si>
  <si>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</si>
  <si>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</si>
  <si>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</si>
  <si>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</si>
  <si>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</si>
  <si>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</si>
  <si>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</si>
  <si>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</si>
  <si>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</si>
  <si>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</si>
  <si>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</si>
  <si>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</si>
  <si>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</si>
  <si>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</si>
  <si>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</si>
  <si>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</si>
  <si>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</si>
  <si>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</si>
  <si>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</si>
  <si>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</si>
  <si>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</si>
  <si>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</si>
  <si>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</si>
  <si>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</si>
  <si>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</si>
  <si>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</si>
  <si>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</si>
  <si>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</si>
  <si>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</si>
  <si>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</si>
  <si>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</si>
  <si>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</si>
  <si>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</si>
  <si>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</si>
  <si>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</si>
  <si>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</si>
  <si>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</si>
  <si>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</si>
  <si>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</si>
  <si>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</si>
  <si>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</si>
  <si>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</si>
  <si>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</si>
  <si>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</si>
  <si>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</si>
  <si>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</si>
  <si>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</si>
  <si>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</si>
  <si>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</si>
  <si>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</si>
  <si>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</si>
  <si>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</si>
  <si>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</si>
  <si>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</si>
  <si>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</si>
  <si>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</si>
  <si>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</si>
  <si>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</si>
  <si>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</si>
  <si>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</si>
  <si>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</si>
  <si>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</si>
  <si>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</si>
  <si>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</si>
  <si>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</si>
  <si>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</si>
  <si>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</si>
  <si>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</si>
  <si>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</si>
  <si>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</si>
  <si>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</si>
  <si>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</si>
  <si>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</si>
  <si>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</si>
  <si>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</si>
  <si>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</si>
  <si>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</si>
  <si>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</si>
  <si>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</si>
  <si>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</si>
  <si>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</si>
  <si>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</si>
  <si>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</si>
  <si>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</si>
  <si>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</si>
  <si>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</si>
  <si>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</si>
  <si>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</si>
  <si>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</si>
  <si>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</si>
  <si>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</si>
  <si>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</si>
  <si>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</si>
  <si>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</si>
  <si>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</si>
  <si>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</si>
  <si>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</si>
  <si>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</si>
  <si>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</si>
  <si>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</si>
  <si>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</si>
  <si>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</si>
  <si>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</si>
  <si>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</si>
  <si>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</si>
  <si>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</si>
  <si>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</si>
  <si>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</si>
  <si>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</si>
  <si>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</si>
  <si>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</si>
  <si>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</si>
  <si>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</si>
  <si>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</si>
  <si>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</si>
  <si>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</si>
  <si>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</si>
  <si>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</si>
  <si>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</si>
  <si>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</si>
  <si>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</si>
  <si>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</si>
  <si>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</si>
  <si>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</si>
  <si>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</si>
  <si>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</si>
  <si>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</si>
  <si>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</si>
  <si>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</si>
  <si>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</si>
  <si>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</si>
  <si>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</si>
  <si>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</si>
  <si>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</si>
  <si>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</si>
  <si>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</si>
  <si>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</si>
  <si>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</si>
  <si>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</si>
  <si>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</si>
  <si>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</si>
  <si>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</si>
  <si>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</si>
  <si>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</si>
  <si>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</si>
  <si>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</si>
  <si>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</si>
  <si>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</si>
  <si>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</si>
  <si>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</si>
  <si>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</si>
  <si>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</si>
  <si>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</si>
  <si>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</si>
  <si>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</si>
  <si>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</si>
  <si>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</si>
  <si>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</si>
  <si>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</si>
  <si>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</si>
  <si>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</si>
  <si>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</si>
  <si>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</si>
  <si>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</si>
  <si>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</si>
  <si>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</si>
  <si>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</si>
  <si>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</si>
  <si>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</si>
  <si>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</si>
  <si>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</si>
  <si>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</si>
  <si>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</si>
  <si>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</si>
  <si>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</si>
  <si>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</si>
  <si>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</si>
  <si>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</si>
  <si>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</si>
  <si>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</si>
  <si>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</si>
  <si>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</si>
  <si>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</si>
  <si>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</si>
  <si>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</si>
  <si>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</si>
  <si>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</si>
  <si>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</si>
  <si>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</si>
  <si>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</si>
  <si>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</si>
  <si>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</si>
  <si>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</si>
  <si>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</si>
  <si>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</si>
  <si>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</si>
  <si>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</si>
  <si>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</si>
  <si>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</si>
  <si>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</si>
  <si>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</si>
  <si>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</si>
  <si>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</si>
  <si>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</si>
  <si>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</si>
  <si>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</si>
  <si>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</si>
  <si>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</si>
  <si>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</si>
  <si>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</si>
  <si>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</si>
  <si>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</si>
  <si>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</si>
  <si>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</si>
  <si>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</si>
  <si>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</si>
  <si>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</si>
  <si>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</si>
  <si>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</si>
  <si>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</si>
  <si>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</si>
  <si>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</si>
  <si>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</si>
  <si>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</si>
  <si>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</si>
  <si>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</si>
  <si>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</si>
  <si>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</si>
  <si>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</si>
  <si>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</si>
  <si>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</si>
  <si>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</si>
  <si>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</si>
  <si>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</si>
  <si>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</si>
  <si>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</si>
  <si>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</si>
  <si>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</si>
  <si>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</si>
  <si>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</si>
  <si>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</si>
  <si>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</si>
  <si>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</si>
  <si>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</si>
  <si>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</si>
  <si>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</si>
  <si>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</si>
  <si>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</si>
  <si>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</si>
  <si>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</si>
  <si>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</si>
  <si>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</si>
  <si>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</si>
  <si>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</si>
  <si>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</si>
  <si>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</si>
  <si>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</si>
  <si>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</si>
  <si>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</si>
  <si>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</si>
  <si>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</si>
  <si>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</si>
  <si>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</si>
  <si>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</si>
  <si>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</si>
  <si>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</si>
  <si>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</si>
  <si>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</si>
  <si>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</si>
  <si>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</si>
  <si>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</si>
  <si>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</si>
  <si>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</si>
  <si>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</si>
  <si>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</si>
  <si>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</si>
  <si>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</si>
  <si>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</si>
  <si>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</si>
  <si>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</si>
  <si>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</si>
  <si>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</si>
  <si>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</si>
  <si>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</si>
  <si>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</si>
  <si>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</si>
  <si>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</si>
  <si>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</si>
  <si>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</si>
  <si>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</si>
  <si>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</si>
  <si>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</si>
  <si>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</si>
  <si>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</si>
  <si>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</si>
  <si>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</si>
  <si>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</si>
  <si>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</si>
  <si>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</si>
  <si>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</si>
  <si>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</si>
  <si>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</si>
  <si>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</si>
  <si>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</si>
  <si>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</si>
  <si>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</si>
  <si>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</si>
  <si>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</si>
  <si>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</si>
  <si>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</si>
  <si>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</si>
  <si>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</si>
  <si>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</si>
  <si>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</si>
  <si>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</si>
  <si>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</si>
  <si>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</si>
  <si>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</si>
  <si>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</si>
  <si>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</si>
  <si>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</si>
  <si>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</si>
  <si>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</si>
  <si>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</si>
  <si>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</si>
  <si>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</si>
  <si>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</si>
  <si>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</si>
  <si>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</si>
  <si>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</si>
  <si>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</si>
  <si>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</si>
  <si>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</si>
  <si>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</si>
  <si>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</si>
  <si>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</si>
  <si>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</si>
  <si>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</si>
  <si>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</si>
  <si>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</si>
  <si>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</si>
  <si>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</si>
  <si>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</si>
  <si>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</si>
  <si>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</si>
  <si>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</si>
  <si>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</si>
  <si>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</si>
  <si>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</si>
  <si>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</si>
  <si>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</si>
  <si>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</si>
  <si>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</si>
  <si>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</si>
  <si>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</si>
  <si>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</si>
  <si>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</si>
  <si>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</si>
  <si>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</si>
  <si>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</si>
  <si>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</si>
  <si>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</si>
  <si>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</si>
  <si>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</si>
  <si>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</si>
  <si>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</si>
  <si>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</si>
  <si>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</si>
  <si>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</si>
  <si>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</si>
  <si>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</si>
  <si>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</si>
  <si>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</si>
  <si>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</si>
  <si>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</si>
  <si>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</si>
  <si>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</si>
  <si>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</si>
  <si>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</si>
  <si>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</si>
  <si>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</si>
  <si>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</si>
  <si>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</si>
  <si>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</si>
  <si>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横浜市磯子区中原2-2-6フィラコート新杉田</t>
    <phoneticPr fontId="3"/>
  </si>
  <si>
    <t>㈱ティー・エム・サービス
代表取締役　田中耕一郎</t>
    <phoneticPr fontId="3"/>
  </si>
  <si>
    <t>045-771-6131</t>
    <phoneticPr fontId="3"/>
  </si>
  <si>
    <t>㈱ティー・エム・サービス</t>
    <phoneticPr fontId="3"/>
  </si>
  <si>
    <t>045-71-6131</t>
    <phoneticPr fontId="3"/>
  </si>
  <si>
    <t>９名</t>
    <rPh sb="1" eb="2">
      <t>メイ</t>
    </rPh>
    <phoneticPr fontId="3"/>
  </si>
  <si>
    <t>　　代表取締役
　　　↓
　　産業廃棄物管理責任者―契約書類管理責任者
　　・マニフェスト管理　　　　　　　・委託契約管理
　　・各種報告書作成
　　・その他産業廃棄物管理
　　　↓
　　各工事担当者</t>
    <rPh sb="2" eb="7">
      <t>ダイヒョウトリシマリヤク</t>
    </rPh>
    <rPh sb="15" eb="20">
      <t>サンギョウハイキブツ</t>
    </rPh>
    <rPh sb="20" eb="25">
      <t>カンリセキニンシャ</t>
    </rPh>
    <rPh sb="26" eb="28">
      <t>ケイヤク</t>
    </rPh>
    <rPh sb="28" eb="30">
      <t>ショルイ</t>
    </rPh>
    <rPh sb="30" eb="32">
      <t>カンリ</t>
    </rPh>
    <rPh sb="32" eb="35">
      <t>セキニンシャ</t>
    </rPh>
    <rPh sb="45" eb="47">
      <t>カンリ</t>
    </rPh>
    <rPh sb="55" eb="57">
      <t>イタク</t>
    </rPh>
    <rPh sb="57" eb="59">
      <t>ケイヤク</t>
    </rPh>
    <rPh sb="59" eb="61">
      <t>カンリ</t>
    </rPh>
    <rPh sb="65" eb="72">
      <t>カクシュホウコクショサクセイ</t>
    </rPh>
    <rPh sb="78" eb="84">
      <t>タサンギョウハイキブツ</t>
    </rPh>
    <rPh sb="84" eb="86">
      <t>カンリ</t>
    </rPh>
    <rPh sb="94" eb="100">
      <t>カクコウジタントウシャ</t>
    </rPh>
    <phoneticPr fontId="3"/>
  </si>
  <si>
    <t>　　公共工事であるため、リサイクル施設に指定処分であり、リサイクル施設に全て搬入する。
　　○汚泥→焼却→埋立
　　○がれき類→破砕→再資源化
　　○木くず→破砕→資源化・埋立</t>
    <rPh sb="2" eb="6">
      <t>コウキョウコウジ</t>
    </rPh>
    <rPh sb="17" eb="19">
      <t>シセツ</t>
    </rPh>
    <rPh sb="20" eb="24">
      <t>シテイショブン</t>
    </rPh>
    <rPh sb="33" eb="35">
      <t>シセツ</t>
    </rPh>
    <rPh sb="36" eb="37">
      <t>スベ</t>
    </rPh>
    <rPh sb="38" eb="40">
      <t>ハンニュウ</t>
    </rPh>
    <rPh sb="47" eb="49">
      <t>オデイ</t>
    </rPh>
    <rPh sb="50" eb="52">
      <t>ショウキャク</t>
    </rPh>
    <rPh sb="53" eb="55">
      <t>ウメタテ</t>
    </rPh>
    <rPh sb="62" eb="63">
      <t>ルイ</t>
    </rPh>
    <rPh sb="64" eb="66">
      <t>ハサイ</t>
    </rPh>
    <rPh sb="67" eb="71">
      <t>サイシゲンカ</t>
    </rPh>
    <rPh sb="75" eb="76">
      <t>キ</t>
    </rPh>
    <rPh sb="79" eb="81">
      <t>ハサイ</t>
    </rPh>
    <rPh sb="82" eb="84">
      <t>シゲン</t>
    </rPh>
    <rPh sb="84" eb="85">
      <t>カ</t>
    </rPh>
    <rPh sb="86" eb="88">
      <t>ウメタテ</t>
    </rPh>
    <phoneticPr fontId="3"/>
  </si>
  <si>
    <t>令和6 年  6  月 19日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</si>
</sst>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95" zoomScaleNormal="115" zoomScaleSheetLayoutView="95" workbookViewId="0">
      <selection activeCell="P36" sqref="P3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453</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2753</v>
      </c>
      <c r="Q49" s="598"/>
      <c r="R49" s="598"/>
      <c r="S49" s="598"/>
      <c r="T49" s="598"/>
      <c r="U49" s="599"/>
    </row>
    <row r="50" spans="3:23" ht="26.25" customHeight="1" x14ac:dyDescent="0.15">
      <c r="C50" s="570" t="s">
        <v>11</v>
      </c>
      <c r="D50" s="571"/>
      <c r="E50" s="572"/>
      <c r="F50" s="581" t="s">
        <v>445</v>
      </c>
      <c r="G50" s="582"/>
      <c r="H50" s="582"/>
      <c r="I50" s="582"/>
      <c r="J50" s="582"/>
      <c r="K50" s="582"/>
      <c r="L50" s="582"/>
      <c r="M50" s="582"/>
      <c r="N50" s="341" t="s">
        <v>172</v>
      </c>
      <c r="O50" s="449"/>
      <c r="P50" s="450"/>
      <c r="Q50" s="585" t="s">
        <v>449</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125</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450</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452</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451</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2</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1280.3</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2</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1100</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1280.3</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1280.3</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1100</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1100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㈱ティー・エム・サービス</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Q33" sqref="Q33:T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v>
      </c>
      <c r="P27" s="700"/>
      <c r="Q27" s="700"/>
      <c r="R27" s="700"/>
      <c r="S27" s="49" t="s">
        <v>38</v>
      </c>
      <c r="T27" s="70"/>
      <c r="U27" s="70"/>
      <c r="X27" s="68" t="s">
        <v>39</v>
      </c>
      <c r="Y27" s="71"/>
      <c r="AG27" s="58"/>
      <c r="AH27" s="58"/>
      <c r="AI27" s="58"/>
      <c r="AJ27" s="58"/>
      <c r="AK27" s="742">
        <f>+AG18+O27</f>
        <v>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1"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7"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1092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1271.3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1092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1092</v>
      </c>
      <c r="P27" s="700"/>
      <c r="Q27" s="700"/>
      <c r="R27" s="700"/>
      <c r="S27" s="49" t="s">
        <v>38</v>
      </c>
      <c r="T27" s="70"/>
      <c r="U27" s="70"/>
      <c r="X27" s="68" t="s">
        <v>39</v>
      </c>
      <c r="Y27" s="71"/>
      <c r="AG27" s="58"/>
      <c r="AH27" s="58"/>
      <c r="AI27" s="58"/>
      <c r="AJ27" s="58"/>
      <c r="AK27" s="742">
        <f>+AG18+O27</f>
        <v>1092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1092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1271.3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1092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1271.3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㈱ティー・エム・サービス</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1" zoomScale="80" zoomScaleNormal="80" workbookViewId="0">
      <selection activeCell="K12" sqref="K12"/>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㈱ティー・エム・サービス</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1271.3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1280.3</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1271.3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1280.3</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9</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1271.3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1280.3</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8</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1092</v>
      </c>
      <c r="W19" s="389">
        <f t="shared" si="1"/>
        <v>0</v>
      </c>
      <c r="X19" s="389">
        <f t="shared" si="1"/>
        <v>0</v>
      </c>
      <c r="Y19" s="389">
        <f t="shared" si="1"/>
        <v>0</v>
      </c>
      <c r="Z19" s="390">
        <f t="shared" si="1"/>
        <v>0</v>
      </c>
      <c r="AA19" s="391">
        <f t="shared" ref="AA19:AA25" si="2">SUM(G19:Z19)</f>
        <v>1100</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8</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1092</v>
      </c>
      <c r="W37" s="424">
        <f t="shared" si="8"/>
        <v>0</v>
      </c>
      <c r="X37" s="424">
        <f t="shared" si="8"/>
        <v>0</v>
      </c>
      <c r="Y37" s="424">
        <f t="shared" si="8"/>
        <v>0</v>
      </c>
      <c r="Z37" s="425">
        <f t="shared" si="8"/>
        <v>0</v>
      </c>
      <c r="AA37" s="426">
        <f t="shared" si="4"/>
        <v>1100</v>
      </c>
    </row>
    <row r="38" spans="2:27" ht="24" customHeight="1" x14ac:dyDescent="0.15">
      <c r="B38" s="170"/>
      <c r="C38" s="776"/>
      <c r="D38" s="227"/>
      <c r="E38" s="225" t="s">
        <v>319</v>
      </c>
      <c r="F38" s="443"/>
      <c r="G38" s="415">
        <f t="shared" ref="G38:Z38" si="9">SUM(G39:G41)</f>
        <v>0</v>
      </c>
      <c r="H38" s="415">
        <f t="shared" si="9"/>
        <v>8</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1092</v>
      </c>
      <c r="W38" s="415">
        <f t="shared" si="9"/>
        <v>0</v>
      </c>
      <c r="X38" s="415">
        <f t="shared" si="9"/>
        <v>0</v>
      </c>
      <c r="Y38" s="415">
        <f t="shared" si="9"/>
        <v>0</v>
      </c>
      <c r="Z38" s="416">
        <f t="shared" si="9"/>
        <v>0</v>
      </c>
      <c r="AA38" s="417">
        <f t="shared" si="4"/>
        <v>1100</v>
      </c>
    </row>
    <row r="39" spans="2:27" ht="24" customHeight="1" x14ac:dyDescent="0.15">
      <c r="B39" s="170"/>
      <c r="C39" s="776"/>
      <c r="D39" s="228"/>
      <c r="E39" s="223"/>
      <c r="F39" s="221" t="s">
        <v>233</v>
      </c>
      <c r="G39" s="418">
        <f>+ｱ.燃え殻!$Z$28</f>
        <v>0</v>
      </c>
      <c r="H39" s="418">
        <f>+ｲ.汚泥!$Z$28</f>
        <v>8</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1092</v>
      </c>
      <c r="W39" s="418">
        <f>+ﾁ.動物のふん尿!$Z$28</f>
        <v>0</v>
      </c>
      <c r="X39" s="418">
        <f>+ﾂ.動物の死体!$Z$28</f>
        <v>0</v>
      </c>
      <c r="Y39" s="418">
        <f>+ﾃ.ばいじん!$Z$28</f>
        <v>0</v>
      </c>
      <c r="Z39" s="419">
        <f>+ﾄ.混合廃棄物その他!$Z$28</f>
        <v>0</v>
      </c>
      <c r="AA39" s="420">
        <f t="shared" si="4"/>
        <v>1100</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8</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1092</v>
      </c>
      <c r="W43" s="427">
        <f>+ﾁ.動物のふん尿!$AK$27</f>
        <v>0</v>
      </c>
      <c r="X43" s="427">
        <f>+ﾂ.動物の死体!$AK$27</f>
        <v>0</v>
      </c>
      <c r="Y43" s="427">
        <f>+ﾃ.ばいじん!$AK$27</f>
        <v>0</v>
      </c>
      <c r="Z43" s="428">
        <f>+ﾄ.混合廃棄物その他!$AK$27</f>
        <v>0</v>
      </c>
      <c r="AA43" s="429">
        <f t="shared" si="4"/>
        <v>1100</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8</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1092</v>
      </c>
      <c r="W45" s="433">
        <f>+ﾁ.動物のふん尿!$AR$24</f>
        <v>0</v>
      </c>
      <c r="X45" s="433">
        <f>+ﾂ.動物の死体!$AR$24</f>
        <v>0</v>
      </c>
      <c r="Y45" s="433">
        <f>+ﾃ.ばいじん!$AR$24</f>
        <v>0</v>
      </c>
      <c r="Z45" s="434">
        <f>+ﾄ.混合廃棄物その他!$AR$24</f>
        <v>0</v>
      </c>
      <c r="AA45" s="435">
        <f t="shared" si="4"/>
        <v>1100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17</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2363.3000000000002</v>
      </c>
      <c r="W55" s="480">
        <f t="shared" si="10"/>
        <v>0</v>
      </c>
      <c r="X55" s="480">
        <f t="shared" si="10"/>
        <v>0</v>
      </c>
      <c r="Y55" s="480">
        <f t="shared" si="10"/>
        <v>0</v>
      </c>
      <c r="Z55" s="480">
        <f t="shared" si="10"/>
        <v>0</v>
      </c>
      <c r="AA55" s="481">
        <f>+AA9+AA19+AA20</f>
        <v>2380.3000000000002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43"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令和6 年  6  月 19日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横浜市磯子区中原2-2-6フィラコート新杉田</v>
      </c>
      <c r="M16" s="851"/>
      <c r="N16" s="851"/>
      <c r="O16" s="851"/>
      <c r="P16" s="851"/>
      <c r="Q16" s="851"/>
      <c r="R16" s="851"/>
      <c r="S16" s="851"/>
      <c r="T16" s="851"/>
      <c r="U16" s="282"/>
    </row>
    <row r="17" spans="1:21" ht="26.25" customHeight="1" x14ac:dyDescent="0.15">
      <c r="C17" s="86"/>
      <c r="I17" s="25"/>
      <c r="J17" s="25" t="s">
        <v>7</v>
      </c>
      <c r="K17" s="25"/>
      <c r="L17" s="851" t="str">
        <f>+表紙!L41</f>
        <v>㈱ティー・エム・サービス
代表取締役　田中耕一郎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045-771-6131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㈱ティー・エム・サービス</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2753</v>
      </c>
      <c r="Q25" s="823"/>
      <c r="R25" s="823"/>
      <c r="S25" s="823"/>
      <c r="T25" s="823"/>
      <c r="U25" s="824"/>
    </row>
    <row r="26" spans="1:21" ht="26.25" customHeight="1" x14ac:dyDescent="0.15">
      <c r="C26" s="570" t="s">
        <v>11</v>
      </c>
      <c r="D26" s="571"/>
      <c r="E26" s="572"/>
      <c r="F26" s="838" t="str">
        <f>+表紙!F50</f>
        <v>横浜市磯子区中原2-2-6フィラコート新杉田</v>
      </c>
      <c r="G26" s="839"/>
      <c r="H26" s="839"/>
      <c r="I26" s="839"/>
      <c r="J26" s="839"/>
      <c r="K26" s="839"/>
      <c r="L26" s="839"/>
      <c r="M26" s="839"/>
      <c r="N26" s="341" t="s">
        <v>172</v>
      </c>
      <c r="O26"/>
      <c r="P26"/>
      <c r="Q26" s="833" t="str">
        <f>IF(+表紙!Q50="","",+表紙!Q50)</f>
        <v>045-71-6131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125</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９名</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2</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1280.3</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2</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1100</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1280.3</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1280.3</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1100</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1100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2024-06-19T08:18:48Z</dcterms:created>
  <dcterms:modified xsi:type="dcterms:W3CDTF">2024-09-09T01:32:45Z</dcterms:modified>
</cp:coreProperties>
</file>