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3" i="94"/>
  <c r="O15"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<sst xmlns="http://schemas.openxmlformats.org/spreadsheetml/2006/main" count="3172" uniqueCount="462">
  <si>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</si>
  <si>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</si>
  <si>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</si>
  <si>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</si>
  <si>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</si>
  <si>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</si>
  <si>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</si>
  <si>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</si>
  <si>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</si>
  <si>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</si>
  <si>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</si>
  <si>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</si>
  <si>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</si>
  <si>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</si>
  <si>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</si>
  <si>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</si>
  <si>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</si>
  <si>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</si>
  <si>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</si>
  <si>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</si>
  <si>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</si>
  <si>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</si>
  <si>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</si>
  <si>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</si>
  <si>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</si>
  <si>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</si>
  <si>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</si>
  <si>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</si>
  <si>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</si>
  <si>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</si>
  <si>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</si>
  <si>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</si>
  <si>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</si>
  <si>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</si>
  <si>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</si>
  <si>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</si>
  <si>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</si>
  <si>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</si>
  <si>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</si>
  <si>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</si>
  <si>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</si>
  <si>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</si>
  <si>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</si>
  <si>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</si>
  <si>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</si>
  <si>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</si>
  <si>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</si>
  <si>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</si>
  <si>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</si>
  <si>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</si>
  <si>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</si>
  <si>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</si>
  <si>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</si>
  <si>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</si>
  <si>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</si>
  <si>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</si>
  <si>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</si>
  <si>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</si>
  <si>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</si>
  <si>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</si>
  <si>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</si>
  <si>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</si>
  <si>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</si>
  <si>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</si>
  <si>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</si>
  <si>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</si>
  <si>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</si>
  <si>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</si>
  <si>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</si>
  <si>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</si>
  <si>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</si>
  <si>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</si>
  <si>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</si>
  <si>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</si>
  <si>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</si>
  <si>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</si>
  <si>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</si>
  <si>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</si>
  <si>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</si>
  <si>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</si>
  <si>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</si>
  <si>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</si>
  <si>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</si>
  <si>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</si>
  <si>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</si>
  <si>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</si>
  <si>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</si>
  <si>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</si>
  <si>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</si>
  <si>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</si>
  <si>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</si>
  <si>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</si>
  <si>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</si>
  <si>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</si>
  <si>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</si>
  <si>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</si>
  <si>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</si>
  <si>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</si>
  <si>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</si>
  <si>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</si>
  <si>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</si>
  <si>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</si>
  <si>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</si>
  <si>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</si>
  <si>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</si>
  <si>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</si>
  <si>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</si>
  <si>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</si>
  <si>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</si>
  <si>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</si>
  <si>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</si>
  <si>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</si>
  <si>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</si>
  <si>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</si>
  <si>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</si>
  <si>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</si>
  <si>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</si>
  <si>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</si>
  <si>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</si>
  <si>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</si>
  <si>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</si>
  <si>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</si>
  <si>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</si>
  <si>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</si>
  <si>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</si>
  <si>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</si>
  <si>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</si>
  <si>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</si>
  <si>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</si>
  <si>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</si>
  <si>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</si>
  <si>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</si>
  <si>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</si>
  <si>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</si>
  <si>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</si>
  <si>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</si>
  <si>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</si>
  <si>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</si>
  <si>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</si>
  <si>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</si>
  <si>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</si>
  <si>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</si>
  <si>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</si>
  <si>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</si>
  <si>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</si>
  <si>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</si>
  <si>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</si>
  <si>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</si>
  <si>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</si>
  <si>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</si>
  <si>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</si>
  <si>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</si>
  <si>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</si>
  <si>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</si>
  <si>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</si>
  <si>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</si>
  <si>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</si>
  <si>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</si>
  <si>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</si>
  <si>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</si>
  <si>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</si>
  <si>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</si>
  <si>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</si>
  <si>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</si>
  <si>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</si>
  <si>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</si>
  <si>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</si>
  <si>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</si>
  <si>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</si>
  <si>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</si>
  <si>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</si>
  <si>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</si>
  <si>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</si>
  <si>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</si>
  <si>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</si>
  <si>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</si>
  <si>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</si>
  <si>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</si>
  <si>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</si>
  <si>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</si>
  <si>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</si>
  <si>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</si>
  <si>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</si>
  <si>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</si>
  <si>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</si>
  <si>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</si>
  <si>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</si>
  <si>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</si>
  <si>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</si>
  <si>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</si>
  <si>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</si>
  <si>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</si>
  <si>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</si>
  <si>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</si>
  <si>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</si>
  <si>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</si>
  <si>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</si>
  <si>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</si>
  <si>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</si>
  <si>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</si>
  <si>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</si>
  <si>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</si>
  <si>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</si>
  <si>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</si>
  <si>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</si>
  <si>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</si>
  <si>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</si>
  <si>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</si>
  <si>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</si>
  <si>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</si>
  <si>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</si>
  <si>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</si>
  <si>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</si>
  <si>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</si>
  <si>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</si>
  <si>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</si>
  <si>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</si>
  <si>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</si>
  <si>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</si>
  <si>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</si>
  <si>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</si>
  <si>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</si>
  <si>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</si>
  <si>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</si>
  <si>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</si>
  <si>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</si>
  <si>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</si>
  <si>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</si>
  <si>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</si>
  <si>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</si>
  <si>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</si>
  <si>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</si>
  <si>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</si>
  <si>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</si>
  <si>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</si>
  <si>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</si>
  <si>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</si>
  <si>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</si>
  <si>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</si>
  <si>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</si>
  <si>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</si>
  <si>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</si>
  <si>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</si>
  <si>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</si>
  <si>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</si>
  <si>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</si>
  <si>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</si>
  <si>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</si>
  <si>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</si>
  <si>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</si>
  <si>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</si>
  <si>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</si>
  <si>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</si>
  <si>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</si>
  <si>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</si>
  <si>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</si>
  <si>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</si>
  <si>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</si>
  <si>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</si>
  <si>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</si>
  <si>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</si>
  <si>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</si>
  <si>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</si>
  <si>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</si>
  <si>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</si>
  <si>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</si>
  <si>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</si>
  <si>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</si>
  <si>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</si>
  <si>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</si>
  <si>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</si>
  <si>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</si>
  <si>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</si>
  <si>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</si>
  <si>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</si>
  <si>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</si>
  <si>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</si>
  <si>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</si>
  <si>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</si>
  <si>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</si>
  <si>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</si>
  <si>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</si>
  <si>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</si>
  <si>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</si>
  <si>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</si>
  <si>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</si>
  <si>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</si>
  <si>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</si>
  <si>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</si>
  <si>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</si>
  <si>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</si>
  <si>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</si>
  <si>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</si>
  <si>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</si>
  <si>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</si>
  <si>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</si>
  <si>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</si>
  <si>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</si>
  <si>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</si>
  <si>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</si>
  <si>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</si>
  <si>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</si>
  <si>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</si>
  <si>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</si>
  <si>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</si>
  <si>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</si>
  <si>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</si>
  <si>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</si>
  <si>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</si>
  <si>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</si>
  <si>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</si>
  <si>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</si>
  <si>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</si>
  <si>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</si>
  <si>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</si>
  <si>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</si>
  <si>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</si>
  <si>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</si>
  <si>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</si>
  <si>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</si>
  <si>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</si>
  <si>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</si>
  <si>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</si>
  <si>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</si>
  <si>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</si>
  <si>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</si>
  <si>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</si>
  <si>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</si>
  <si>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</si>
  <si>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</si>
  <si>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</si>
  <si>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</si>
  <si>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</si>
  <si>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</si>
  <si>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</si>
  <si>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</si>
  <si>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</si>
  <si>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</si>
  <si>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</si>
  <si>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</si>
  <si>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</si>
  <si>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</si>
  <si>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</si>
  <si>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</si>
  <si>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</si>
  <si>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</si>
  <si>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</si>
  <si>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</si>
  <si>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</si>
  <si>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</si>
  <si>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</si>
  <si>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</si>
  <si>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</si>
  <si>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</si>
  <si>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</si>
  <si>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</si>
  <si>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</si>
  <si>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</si>
  <si>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</si>
  <si>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</si>
  <si>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</si>
  <si>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</si>
  <si>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</si>
  <si>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</si>
  <si>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</si>
  <si>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</si>
  <si>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</si>
  <si>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</si>
  <si>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</si>
  <si>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</si>
  <si>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</si>
  <si>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</si>
  <si>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</si>
  <si>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</si>
  <si>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</si>
  <si>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</si>
  <si>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</si>
  <si>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</si>
  <si>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</si>
  <si>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</si>
  <si>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</si>
  <si>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</si>
  <si>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</si>
  <si>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</si>
  <si>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</si>
  <si>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</si>
  <si>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</si>
  <si>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</si>
  <si>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</si>
  <si>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</si>
  <si>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</si>
  <si>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</si>
  <si>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</si>
  <si>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</si>
  <si>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</si>
  <si>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</si>
  <si>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</si>
  <si>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</si>
  <si>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</si>
  <si>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</si>
  <si>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</si>
  <si>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</si>
  <si>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</si>
  <si>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</si>
  <si>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</si>
  <si>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</si>
  <si>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</si>
  <si>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</si>
  <si>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</si>
  <si>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</si>
  <si>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</si>
  <si>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</si>
  <si>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</si>
  <si>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</si>
  <si>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</si>
  <si>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</si>
  <si>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</si>
  <si>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</si>
  <si>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</si>
  <si>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</si>
  <si>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</si>
  <si>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</si>
  <si>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</si>
  <si>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</si>
  <si>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</si>
  <si>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</si>
  <si>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</si>
  <si>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</si>
  <si>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</si>
  <si>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</si>
  <si>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</si>
  <si>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</si>
  <si>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</si>
  <si>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</si>
  <si>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</si>
  <si>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</si>
  <si>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</si>
  <si>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</si>
  <si>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</si>
  <si>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</si>
  <si>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</si>
  <si>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</si>
  <si>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</si>
  <si>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</si>
  <si>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</si>
  <si>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1)廃プラスチック類・・・選別・圧縮・溶解・破砕→再生利用・埋立
2)紙くず・・・選別・圧縮・梱包・減溶固化→再生利用・埋立
3)木くず・・・選別・破砕・減溶固化→再生利用
4)繊維くず・・・選別・圧縮・梱包・切断・破砕・減溶固化→再生利用・埋立
5)金属くず・・・選別・破砕・切断・圧縮→再生利用・埋立
6)ガラス陶磁器くず・・・選別・破砕→再生利用・埋立
7)石膏ボード・・・切断・破砕→再生利用・埋立
8)がれき類・・・破砕→再生利用・埋立
9)混合廃棄物その他・・・破砕・切断・圧縮・選別・分離・圧縮梱包→再生利用・埋立</t>
    <phoneticPr fontId="3"/>
  </si>
  <si>
    <t>別紙管理体制図の通り</t>
    <phoneticPr fontId="3"/>
  </si>
  <si>
    <t>①構造材のプレカット化を更に拡大し、組成調査・木拾い積算基準を改定させることにより、
現場での排出量を抑制した。
②回収材の定期調査により搬入量の適正化を図った。
③ダンボール等専ら物取引において、搬出・保管・回収時のルール徹底により廃棄物量削減
を実施した。</t>
    <phoneticPr fontId="3"/>
  </si>
  <si>
    <t>１）ＯＳプレカットを継続して実施する事により木材投入量を削減し、結果として現場排出量を抑制する。
２）部資材ロット単位や拾い基準の見直しによる排出量の削減を推進する。
３）造作材プレカット・省梱包化・養生材の再利用の検討をし、実施する事で現場排出量を抑制する。
４）現場分別の徹底策を実施し、現場排出量の体積を減量化する事で現場排出量を抑制する。</t>
    <phoneticPr fontId="3"/>
  </si>
  <si>
    <t>1）新築系産業廃棄物は、以下の品目ごとに分別・排出するよう、指導・徹底を行った。＜袋詰め排出＞①廃石膏ボード②廃プラスチック類③木くず④紙くず⑤金属くず⑥その他（ガラス陶磁器くず、コンクリートがら他）＜束ねて排出＞⑦長尺材（ランバー等）⑧ダンボール2）解体系産業廃棄物は、建設リサイクル法の定める手順の遵守、分別排出の推進を指導した。</t>
  </si>
  <si>
    <t>１）新築系産業廃棄物は、原則以下の品目ごとに分別し排出する。＜袋詰め排出＞①廃石膏ボード②廃プラスチック類③木くず④紙くず⑤金属くず⑥その他（ガラス陶磁器くず、コンクリートガラ他）＜束ねて排出＞⑦長尺材（ランバー等はカットのうえ束ねる）⑧段ボール
２）解体系産業廃棄物は建設リサイクル法の定める手順を遵守し、分別解体を行う。また、特定品目（木くず、コンクリート）の再資源化施設への処理委託を行う。</t>
    <phoneticPr fontId="3"/>
  </si>
  <si>
    <t>神奈川県横浜市西区高島1-1-2
横浜三井ビルディング27階</t>
    <phoneticPr fontId="3"/>
  </si>
  <si>
    <t>045-226-2434</t>
  </si>
  <si>
    <t>令和 6 年 6 月 20 日</t>
    <phoneticPr fontId="3"/>
  </si>
  <si>
    <t>三井ホーム株式会社　神奈川支社
神奈川建設事業部長　荒木　久司</t>
    <phoneticPr fontId="3"/>
  </si>
  <si>
    <t>三井ホーム株式会社　神奈川支社　神奈川建設事業部</t>
    <phoneticPr fontId="3"/>
  </si>
  <si>
    <t>神奈川県横浜市西区高島1-1-2横浜三井ビルディング27階</t>
    <phoneticPr fontId="3"/>
  </si>
  <si>
    <t>045-226-2434</t>
    <phoneticPr fontId="3"/>
  </si>
  <si>
    <t>横浜市長</t>
    <phoneticPr fontId="3"/>
  </si>
  <si>
    <t>Ｄ－建設業</t>
    <phoneticPr fontId="3"/>
  </si>
  <si>
    <t>木造建築工事</t>
    <phoneticPr fontId="3"/>
  </si>
  <si>
    <t>非公表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</si>
</sst>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F136" sqref="F136:U143"/>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453</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458</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451</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454</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455</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2704</v>
      </c>
      <c r="Q49" s="726"/>
      <c r="R49" s="726"/>
      <c r="S49" s="726"/>
      <c r="T49" s="726"/>
      <c r="U49" s="727"/>
    </row>
    <row r="50" spans="3:54" ht="26.25" customHeight="1" x14ac:dyDescent="0.15">
      <c r="C50" s="697" t="s">
        <v>11</v>
      </c>
      <c r="D50" s="698"/>
      <c r="E50" s="699"/>
      <c r="F50" s="708" t="s">
        <v>456</v>
      </c>
      <c r="G50" s="709"/>
      <c r="H50" s="709"/>
      <c r="I50" s="709"/>
      <c r="J50" s="709"/>
      <c r="K50" s="709"/>
      <c r="L50" s="709"/>
      <c r="M50" s="709"/>
      <c r="N50" s="592" t="s">
        <v>172</v>
      </c>
      <c r="O50" s="595"/>
      <c r="P50" s="596"/>
      <c r="Q50" s="712" t="s">
        <v>452</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459</v>
      </c>
      <c r="G54" s="793"/>
      <c r="H54" s="793"/>
      <c r="I54" s="793"/>
      <c r="J54" s="793"/>
      <c r="K54" s="793"/>
      <c r="L54" s="38" t="s">
        <v>48</v>
      </c>
      <c r="M54" s="38"/>
      <c r="N54" s="797" t="s">
        <v>460</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t="s">
        <v>461</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350</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446</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4134.5</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447</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3927.7999999999997</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448</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449</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450</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4134.5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3850.6</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3927.7999999999997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3658.2</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三井ホーム株式会社　神奈川支社　神奈川建設事業部</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397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417.8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270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397</v>
      </c>
      <c r="P27" s="881"/>
      <c r="Q27" s="881"/>
      <c r="R27" s="881"/>
      <c r="S27" s="59" t="s">
        <v>38</v>
      </c>
      <c r="T27" s="80"/>
      <c r="U27" s="80"/>
      <c r="X27" s="78" t="s">
        <v>39</v>
      </c>
      <c r="Y27" s="81"/>
      <c r="AG27" s="68"/>
      <c r="AH27" s="68"/>
      <c r="AI27" s="68"/>
      <c r="AJ27" s="68"/>
      <c r="AK27" s="831">
        <f>+AG18+O27</f>
        <v>397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270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417.8</v>
      </c>
      <c r="G29" s="837"/>
      <c r="H29" s="234" t="s">
        <v>198</v>
      </c>
      <c r="L29" s="845"/>
      <c r="O29" s="71"/>
      <c r="P29" s="163"/>
      <c r="Q29" s="66" t="s">
        <v>183</v>
      </c>
      <c r="R29" s="842" t="s">
        <v>33</v>
      </c>
      <c r="S29" s="884"/>
      <c r="T29" s="884"/>
      <c r="U29" s="885"/>
      <c r="V29" s="63"/>
      <c r="W29" s="82"/>
      <c r="X29" s="889" t="s">
        <v>315</v>
      </c>
      <c r="Y29" s="890"/>
      <c r="Z29" s="833">
        <v>127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397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284.10000000000002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39.200000000000003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41.2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35.6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39.200000000000003</v>
      </c>
      <c r="P27" s="881"/>
      <c r="Q27" s="881"/>
      <c r="R27" s="881"/>
      <c r="S27" s="59" t="s">
        <v>38</v>
      </c>
      <c r="T27" s="80"/>
      <c r="U27" s="80"/>
      <c r="X27" s="78" t="s">
        <v>39</v>
      </c>
      <c r="Y27" s="81"/>
      <c r="AG27" s="68"/>
      <c r="AH27" s="68"/>
      <c r="AI27" s="68"/>
      <c r="AJ27" s="68"/>
      <c r="AK27" s="831">
        <f>+AG18+O27</f>
        <v>39.200000000000003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35.6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41.2</v>
      </c>
      <c r="G29" s="837"/>
      <c r="H29" s="234" t="s">
        <v>198</v>
      </c>
      <c r="L29" s="845"/>
      <c r="O29" s="71"/>
      <c r="P29" s="163"/>
      <c r="Q29" s="66" t="s">
        <v>183</v>
      </c>
      <c r="R29" s="842" t="s">
        <v>33</v>
      </c>
      <c r="S29" s="884"/>
      <c r="T29" s="884"/>
      <c r="U29" s="885"/>
      <c r="V29" s="63"/>
      <c r="W29" s="82"/>
      <c r="X29" s="889" t="s">
        <v>315</v>
      </c>
      <c r="Y29" s="890"/>
      <c r="Z29" s="833">
        <v>3.6</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39.200000000000003</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37.5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1169.1999999999998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1230.8000000000002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1134.0999999999999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1169.1999999999998</v>
      </c>
      <c r="P27" s="881"/>
      <c r="Q27" s="881"/>
      <c r="R27" s="881"/>
      <c r="S27" s="59" t="s">
        <v>38</v>
      </c>
      <c r="T27" s="80"/>
      <c r="U27" s="80"/>
      <c r="X27" s="78" t="s">
        <v>39</v>
      </c>
      <c r="Y27" s="81"/>
      <c r="AG27" s="68"/>
      <c r="AH27" s="68"/>
      <c r="AI27" s="68"/>
      <c r="AJ27" s="68"/>
      <c r="AK27" s="831">
        <f>+AG18+O27</f>
        <v>1169.1999999999998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1134.0999999999999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1230.8000000000002</v>
      </c>
      <c r="G29" s="837"/>
      <c r="H29" s="234" t="s">
        <v>198</v>
      </c>
      <c r="L29" s="845"/>
      <c r="O29" s="71"/>
      <c r="P29" s="163"/>
      <c r="Q29" s="66" t="s">
        <v>183</v>
      </c>
      <c r="R29" s="842" t="s">
        <v>33</v>
      </c>
      <c r="S29" s="884"/>
      <c r="T29" s="884"/>
      <c r="U29" s="885"/>
      <c r="V29" s="63"/>
      <c r="W29" s="82"/>
      <c r="X29" s="889" t="s">
        <v>315</v>
      </c>
      <c r="Y29" s="890"/>
      <c r="Z29" s="833">
        <v>35.1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1169.1999999999998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1193.9000000000001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3"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4.5</v>
      </c>
      <c r="P27" s="881"/>
      <c r="Q27" s="881"/>
      <c r="R27" s="881"/>
      <c r="S27" s="59" t="s">
        <v>38</v>
      </c>
      <c r="T27" s="80"/>
      <c r="U27" s="80"/>
      <c r="X27" s="78" t="s">
        <v>39</v>
      </c>
      <c r="Y27" s="81"/>
      <c r="AG27" s="68"/>
      <c r="AH27" s="68"/>
      <c r="AI27" s="68"/>
      <c r="AJ27" s="68"/>
      <c r="AK27" s="831">
        <f>+AG18+O27</f>
        <v>4.5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4.8</v>
      </c>
      <c r="G29" s="837"/>
      <c r="H29" s="234" t="s">
        <v>198</v>
      </c>
      <c r="L29" s="845"/>
      <c r="O29" s="71"/>
      <c r="P29" s="163"/>
      <c r="Q29" s="66" t="s">
        <v>183</v>
      </c>
      <c r="R29" s="842" t="s">
        <v>33</v>
      </c>
      <c r="S29" s="884"/>
      <c r="T29" s="884"/>
      <c r="U29" s="885"/>
      <c r="V29" s="63"/>
      <c r="W29" s="82"/>
      <c r="X29" s="889" t="s">
        <v>315</v>
      </c>
      <c r="Y29" s="890"/>
      <c r="Z29" s="833">
        <v>0.5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38.299999999999997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40.299999999999997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38.299999999999997</v>
      </c>
      <c r="P27" s="881"/>
      <c r="Q27" s="881"/>
      <c r="R27" s="881"/>
      <c r="S27" s="59" t="s">
        <v>38</v>
      </c>
      <c r="T27" s="80"/>
      <c r="U27" s="80"/>
      <c r="X27" s="78" t="s">
        <v>39</v>
      </c>
      <c r="Y27" s="81"/>
      <c r="AG27" s="68"/>
      <c r="AH27" s="68"/>
      <c r="AI27" s="68"/>
      <c r="AJ27" s="68"/>
      <c r="AK27" s="831">
        <f>+AG18+O27</f>
        <v>38.299999999999997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40.299999999999997</v>
      </c>
      <c r="G29" s="837"/>
      <c r="H29" s="234" t="s">
        <v>198</v>
      </c>
      <c r="L29" s="845"/>
      <c r="O29" s="71"/>
      <c r="P29" s="163"/>
      <c r="Q29" s="66" t="s">
        <v>183</v>
      </c>
      <c r="R29" s="842" t="s">
        <v>33</v>
      </c>
      <c r="S29" s="884"/>
      <c r="T29" s="884"/>
      <c r="U29" s="885"/>
      <c r="V29" s="63"/>
      <c r="W29" s="82"/>
      <c r="X29" s="889" t="s">
        <v>315</v>
      </c>
      <c r="Y29" s="890"/>
      <c r="Z29" s="833">
        <v>0.3</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38.299999999999997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39.9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442.5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465.8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385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442.5</v>
      </c>
      <c r="P27" s="881"/>
      <c r="Q27" s="881"/>
      <c r="R27" s="881"/>
      <c r="S27" s="59" t="s">
        <v>38</v>
      </c>
      <c r="T27" s="80"/>
      <c r="U27" s="80"/>
      <c r="X27" s="78" t="s">
        <v>39</v>
      </c>
      <c r="Y27" s="81"/>
      <c r="AG27" s="68"/>
      <c r="AH27" s="68"/>
      <c r="AI27" s="68"/>
      <c r="AJ27" s="68"/>
      <c r="AK27" s="831">
        <f>+AG18+O27</f>
        <v>442.5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385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465.8</v>
      </c>
      <c r="G29" s="837"/>
      <c r="H29" s="234" t="s">
        <v>198</v>
      </c>
      <c r="L29" s="845"/>
      <c r="O29" s="71"/>
      <c r="P29" s="163"/>
      <c r="Q29" s="66" t="s">
        <v>183</v>
      </c>
      <c r="R29" s="842" t="s">
        <v>33</v>
      </c>
      <c r="S29" s="884"/>
      <c r="T29" s="884"/>
      <c r="U29" s="885"/>
      <c r="V29" s="63"/>
      <c r="W29" s="82"/>
      <c r="X29" s="889" t="s">
        <v>315</v>
      </c>
      <c r="Y29" s="890"/>
      <c r="Z29" s="833">
        <v>57.5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442.5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405.2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1709.1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1799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1675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1709.1</v>
      </c>
      <c r="P27" s="881"/>
      <c r="Q27" s="881"/>
      <c r="R27" s="881"/>
      <c r="S27" s="59" t="s">
        <v>38</v>
      </c>
      <c r="T27" s="80"/>
      <c r="U27" s="80"/>
      <c r="X27" s="78" t="s">
        <v>39</v>
      </c>
      <c r="Y27" s="81"/>
      <c r="AG27" s="68"/>
      <c r="AH27" s="68"/>
      <c r="AI27" s="68"/>
      <c r="AJ27" s="68"/>
      <c r="AK27" s="831">
        <f>+AG18+O27</f>
        <v>1709.1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1675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1799</v>
      </c>
      <c r="G29" s="837"/>
      <c r="H29" s="234" t="s">
        <v>198</v>
      </c>
      <c r="L29" s="845"/>
      <c r="O29" s="71"/>
      <c r="P29" s="163"/>
      <c r="Q29" s="66" t="s">
        <v>183</v>
      </c>
      <c r="R29" s="842" t="s">
        <v>33</v>
      </c>
      <c r="S29" s="884"/>
      <c r="T29" s="884"/>
      <c r="U29" s="885"/>
      <c r="V29" s="63"/>
      <c r="W29" s="82"/>
      <c r="X29" s="889" t="s">
        <v>315</v>
      </c>
      <c r="Y29" s="890"/>
      <c r="Z29" s="833">
        <v>34.1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1709.1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1763.1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三井ホーム株式会社　神奈川支社　神奈川建設事業部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128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134.80000000000001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116.5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128</v>
      </c>
      <c r="P27" s="881"/>
      <c r="Q27" s="881"/>
      <c r="R27" s="881"/>
      <c r="S27" s="59" t="s">
        <v>38</v>
      </c>
      <c r="T27" s="80"/>
      <c r="U27" s="80"/>
      <c r="X27" s="78" t="s">
        <v>39</v>
      </c>
      <c r="Y27" s="81"/>
      <c r="AG27" s="68"/>
      <c r="AH27" s="68"/>
      <c r="AI27" s="68"/>
      <c r="AJ27" s="68"/>
      <c r="AK27" s="831">
        <f>+AG18+O27</f>
        <v>128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116.5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134.80000000000001</v>
      </c>
      <c r="G29" s="837"/>
      <c r="H29" s="234" t="s">
        <v>198</v>
      </c>
      <c r="L29" s="845"/>
      <c r="O29" s="71"/>
      <c r="P29" s="163"/>
      <c r="Q29" s="66" t="s">
        <v>183</v>
      </c>
      <c r="R29" s="842" t="s">
        <v>33</v>
      </c>
      <c r="S29" s="884"/>
      <c r="T29" s="884"/>
      <c r="U29" s="885"/>
      <c r="V29" s="63"/>
      <c r="W29" s="82"/>
      <c r="X29" s="889" t="s">
        <v>315</v>
      </c>
      <c r="Y29" s="890"/>
      <c r="Z29" s="833">
        <v>11.5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128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122.7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三井ホーム株式会社　神奈川支社　神奈川建設事業部</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417.8</v>
      </c>
      <c r="M9" s="507">
        <f>IF(OR(ｷ.紙くず!F24&gt;0,ｷ.紙くず!F24&lt;0),ｷ.紙くず!F24,IF(M$19&gt;0,"0",0))</f>
        <v>41.2</v>
      </c>
      <c r="N9" s="507">
        <f>IF(OR(ｸ.木くず!F24&gt;0,ｸ.木くず!F24&lt;0),ｸ.木くず!F24,IF(N$19&gt;0,"0",0))</f>
        <v>1230.8000000000002</v>
      </c>
      <c r="O9" s="507">
        <f>IF(OR(ｹ.繊維くず!F24&gt;0,ｹ.繊維くず!F24&lt;0),ｹ.繊維くず!F24,IF(O$19&gt;0,"0",0))</f>
        <v>4.8</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40.299999999999997</v>
      </c>
      <c r="T9" s="507">
        <f>IF(OR(ｾ.ｶﾞﾗｽ･ｺﾝｸﾘ･陶磁器くず!F24&gt;0,ｾ.ｶﾞﾗｽ･ｺﾝｸﾘ･陶磁器くず!F24&lt;0),ｾ.ｶﾞﾗｽ･ｺﾝｸﾘ･陶磁器くず!F24,IF(T$19&gt;0,"0",0))</f>
        <v>465.8</v>
      </c>
      <c r="U9" s="507">
        <f>IF(OR(ｿ.鉱さい!F24&gt;0,ｿ.鉱さい!F24&lt;0),ｿ.鉱さい!F24,IF(U$19&gt;0,"0",0))</f>
        <v>0</v>
      </c>
      <c r="V9" s="507">
        <f>IF(OR(ﾀ.がれき類!F24&gt;0,ﾀ.がれき類!F24&lt;0),ﾀ.がれき類!F24,IF(V$19&gt;0,"0",0))</f>
        <v>1799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134.80000000000001</v>
      </c>
      <c r="AA9" s="509">
        <f>IF(SUM(G9:Z9)&gt;0,SUM(G9:Z9),IF(AA$19&gt;0,"0",0))</f>
        <v>4134.5</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417.8</v>
      </c>
      <c r="M14" s="513">
        <f>IF(OR(ｷ.紙くず!F29&gt;0,ｷ.紙くず!F29&lt;0),ｷ.紙くず!F29,IF(M$19&gt;0,"0",0))</f>
        <v>41.2</v>
      </c>
      <c r="N14" s="513">
        <f>IF(OR(ｸ.木くず!F29&gt;0,ｸ.木くず!F29&lt;0),ｸ.木くず!F29,IF(N$19&gt;0,"0",0))</f>
        <v>1230.8000000000002</v>
      </c>
      <c r="O14" s="513">
        <f>IF(OR(ｹ.繊維くず!F29&gt;0,ｹ.繊維くず!F29&lt;0),ｹ.繊維くず!F29,IF(O$19&gt;0,"0",0))</f>
        <v>4.8</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40.299999999999997</v>
      </c>
      <c r="T14" s="513">
        <f>IF(OR(ｾ.ｶﾞﾗｽ･ｺﾝｸﾘ･陶磁器くず!F29&gt;0,ｾ.ｶﾞﾗｽ･ｺﾝｸﾘ･陶磁器くず!F29&lt;0),ｾ.ｶﾞﾗｽ･ｺﾝｸﾘ･陶磁器くず!F29,IF(T$19&gt;0,"0",0))</f>
        <v>465.8</v>
      </c>
      <c r="U14" s="513">
        <f>IF(OR(ｿ.鉱さい!F29&gt;0,ｿ.鉱さい!F29&lt;0),ｿ.鉱さい!F29,IF(U$19&gt;0,"0",0))</f>
        <v>0</v>
      </c>
      <c r="V14" s="513">
        <f>IF(OR(ﾀ.がれき類!F29&gt;0,ﾀ.がれき類!F29&lt;0),ﾀ.がれき類!F29,IF(V$19&gt;0,"0",0))</f>
        <v>1799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134.80000000000001</v>
      </c>
      <c r="AA14" s="515">
        <f t="shared" si="0"/>
        <v>4134.5</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t="str">
        <f>IF(OR(ｸ.木くず!F30&gt;0,ｸ.木くず!F30&lt;0),ｸ.木くず!F30,IF(N$19&gt;0,"0",0))</f>
        <v>0</v>
      </c>
      <c r="O15" s="513" t="str">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284.10000000000002</v>
      </c>
      <c r="M16" s="513">
        <f>IF(OR(ｷ.紙くず!F31&gt;0,ｷ.紙くず!F31&lt;0),ｷ.紙くず!F31,IF(M$19&gt;0,"0",0))</f>
        <v>37.5</v>
      </c>
      <c r="N16" s="513">
        <f>IF(OR(ｸ.木くず!F31&gt;0,ｸ.木くず!F31&lt;0),ｸ.木くず!F31,IF(N$19&gt;0,"0",0))</f>
        <v>1193.9000000000001</v>
      </c>
      <c r="O16" s="513">
        <f>IF(OR(ｹ.繊維くず!F31&gt;0,ｹ.繊維くず!F31&lt;0),ｹ.繊維くず!F31,IF(O$19&gt;0,"0",0))</f>
        <v>4.2</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39.9</v>
      </c>
      <c r="T16" s="513">
        <f>IF(OR(ｾ.ｶﾞﾗｽ･ｺﾝｸﾘ･陶磁器くず!F31&gt;0,ｾ.ｶﾞﾗｽ･ｺﾝｸﾘ･陶磁器くず!F31&lt;0),ｾ.ｶﾞﾗｽ･ｺﾝｸﾘ･陶磁器くず!F31,IF(T$19&gt;0,"0",0))</f>
        <v>405.2</v>
      </c>
      <c r="U16" s="513">
        <f>IF(OR(ｿ.鉱さい!F31&gt;0,ｿ.鉱さい!F31&lt;0),ｿ.鉱さい!F31,IF(U$19&gt;0,"0",0))</f>
        <v>0</v>
      </c>
      <c r="V16" s="513">
        <f>IF(OR(ﾀ.がれき類!F31&gt;0,ﾀ.がれき類!F31&lt;0),ﾀ.がれき類!F31,IF(V$19&gt;0,"0",0))</f>
        <v>1763.1</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122.7</v>
      </c>
      <c r="AA16" s="515">
        <f t="shared" si="0"/>
        <v>3850.6</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v>
      </c>
      <c r="J19" s="519">
        <f t="shared" si="1"/>
        <v>0</v>
      </c>
      <c r="K19" s="519">
        <f t="shared" si="1"/>
        <v>0</v>
      </c>
      <c r="L19" s="519">
        <f t="shared" si="1"/>
        <v>397</v>
      </c>
      <c r="M19" s="519">
        <f t="shared" si="1"/>
        <v>39.200000000000003</v>
      </c>
      <c r="N19" s="519">
        <f t="shared" si="1"/>
        <v>1169.1999999999998</v>
      </c>
      <c r="O19" s="519">
        <f t="shared" si="1"/>
        <v>4.5</v>
      </c>
      <c r="P19" s="519">
        <f t="shared" si="1"/>
        <v>0</v>
      </c>
      <c r="Q19" s="519">
        <f t="shared" si="1"/>
        <v>0</v>
      </c>
      <c r="R19" s="519">
        <f t="shared" si="1"/>
        <v>0</v>
      </c>
      <c r="S19" s="519">
        <f t="shared" si="1"/>
        <v>38.299999999999997</v>
      </c>
      <c r="T19" s="519">
        <f t="shared" si="1"/>
        <v>442.5</v>
      </c>
      <c r="U19" s="519">
        <f t="shared" si="1"/>
        <v>0</v>
      </c>
      <c r="V19" s="519">
        <f t="shared" si="1"/>
        <v>1709.1</v>
      </c>
      <c r="W19" s="519">
        <f t="shared" si="1"/>
        <v>0</v>
      </c>
      <c r="X19" s="519">
        <f t="shared" si="1"/>
        <v>0</v>
      </c>
      <c r="Y19" s="519">
        <f t="shared" si="1"/>
        <v>0</v>
      </c>
      <c r="Z19" s="520">
        <f t="shared" si="1"/>
        <v>128</v>
      </c>
      <c r="AA19" s="521">
        <f t="shared" ref="AA19:AA25" si="2">SUM(G19:Z19)</f>
        <v>3927.7999999999997</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397</v>
      </c>
      <c r="M37" s="554">
        <f t="shared" si="8"/>
        <v>39.200000000000003</v>
      </c>
      <c r="N37" s="554">
        <f t="shared" si="8"/>
        <v>1169.1999999999998</v>
      </c>
      <c r="O37" s="554">
        <f t="shared" si="8"/>
        <v>4.5</v>
      </c>
      <c r="P37" s="554">
        <f t="shared" si="8"/>
        <v>0</v>
      </c>
      <c r="Q37" s="554">
        <f t="shared" si="8"/>
        <v>0</v>
      </c>
      <c r="R37" s="554">
        <f t="shared" si="8"/>
        <v>0</v>
      </c>
      <c r="S37" s="554">
        <f t="shared" si="8"/>
        <v>38.299999999999997</v>
      </c>
      <c r="T37" s="554">
        <f t="shared" si="8"/>
        <v>442.5</v>
      </c>
      <c r="U37" s="554">
        <f t="shared" si="8"/>
        <v>0</v>
      </c>
      <c r="V37" s="554">
        <f t="shared" si="8"/>
        <v>1709.1</v>
      </c>
      <c r="W37" s="554">
        <f t="shared" si="8"/>
        <v>0</v>
      </c>
      <c r="X37" s="554">
        <f t="shared" si="8"/>
        <v>0</v>
      </c>
      <c r="Y37" s="554">
        <f t="shared" si="8"/>
        <v>0</v>
      </c>
      <c r="Z37" s="555">
        <f t="shared" si="8"/>
        <v>128</v>
      </c>
      <c r="AA37" s="556">
        <f t="shared" si="4"/>
        <v>3927.7999999999997</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397</v>
      </c>
      <c r="M38" s="545">
        <f t="shared" si="9"/>
        <v>39.200000000000003</v>
      </c>
      <c r="N38" s="545">
        <f t="shared" si="9"/>
        <v>1169.1999999999998</v>
      </c>
      <c r="O38" s="545">
        <f t="shared" si="9"/>
        <v>4.5</v>
      </c>
      <c r="P38" s="545">
        <f t="shared" si="9"/>
        <v>0</v>
      </c>
      <c r="Q38" s="545">
        <f t="shared" si="9"/>
        <v>0</v>
      </c>
      <c r="R38" s="545">
        <f t="shared" si="9"/>
        <v>0</v>
      </c>
      <c r="S38" s="545">
        <f t="shared" si="9"/>
        <v>38.299999999999997</v>
      </c>
      <c r="T38" s="545">
        <f t="shared" si="9"/>
        <v>442.5</v>
      </c>
      <c r="U38" s="545">
        <f t="shared" si="9"/>
        <v>0</v>
      </c>
      <c r="V38" s="545">
        <f t="shared" si="9"/>
        <v>1709.1</v>
      </c>
      <c r="W38" s="545">
        <f t="shared" si="9"/>
        <v>0</v>
      </c>
      <c r="X38" s="545">
        <f t="shared" si="9"/>
        <v>0</v>
      </c>
      <c r="Y38" s="545">
        <f t="shared" si="9"/>
        <v>0</v>
      </c>
      <c r="Z38" s="546">
        <f t="shared" si="9"/>
        <v>128</v>
      </c>
      <c r="AA38" s="547">
        <f t="shared" si="4"/>
        <v>3927.7999999999997</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270</v>
      </c>
      <c r="M39" s="548">
        <f>+ｷ.紙くず!$Z$28</f>
        <v>35.6</v>
      </c>
      <c r="N39" s="548">
        <f>+ｸ.木くず!$Z$28</f>
        <v>1134.0999999999999</v>
      </c>
      <c r="O39" s="548">
        <f>+ｹ.繊維くず!$Z$28</f>
        <v>4</v>
      </c>
      <c r="P39" s="548">
        <f>+ｺ.動植物性残さ!$Z$28</f>
        <v>0</v>
      </c>
      <c r="Q39" s="548">
        <f>+ｻ.動物系固形不要物!$Z$28</f>
        <v>0</v>
      </c>
      <c r="R39" s="548">
        <f>+ｼ.ｺﾞﾑくず!$Z$28</f>
        <v>0</v>
      </c>
      <c r="S39" s="548">
        <f>+ｽ.金属くず!$Z$28</f>
        <v>38</v>
      </c>
      <c r="T39" s="548">
        <f>+ｾ.ｶﾞﾗｽ･ｺﾝｸﾘ･陶磁器くず!$Z$28</f>
        <v>385</v>
      </c>
      <c r="U39" s="548">
        <f>+ｿ.鉱さい!$Z$28</f>
        <v>0</v>
      </c>
      <c r="V39" s="548">
        <f>+ﾀ.がれき類!$Z$28</f>
        <v>1675</v>
      </c>
      <c r="W39" s="548">
        <f>+ﾁ.動物のふん尿!$Z$28</f>
        <v>0</v>
      </c>
      <c r="X39" s="548">
        <f>+ﾂ.動物の死体!$Z$28</f>
        <v>0</v>
      </c>
      <c r="Y39" s="548">
        <f>+ﾃ.ばいじん!$Z$28</f>
        <v>0</v>
      </c>
      <c r="Z39" s="549">
        <f>+ﾄ.混合廃棄物その他!$Z$28</f>
        <v>116.5</v>
      </c>
      <c r="AA39" s="550">
        <f t="shared" si="4"/>
        <v>3658.2</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127</v>
      </c>
      <c r="M40" s="548">
        <f>+ｷ.紙くず!$Z$29</f>
        <v>3.6</v>
      </c>
      <c r="N40" s="548">
        <f>+ｸ.木くず!$Z$29</f>
        <v>35.1</v>
      </c>
      <c r="O40" s="548">
        <f>+ｹ.繊維くず!$Z$29</f>
        <v>0.5</v>
      </c>
      <c r="P40" s="548">
        <f>+ｺ.動植物性残さ!$Z$29</f>
        <v>0</v>
      </c>
      <c r="Q40" s="548">
        <f>+ｻ.動物系固形不要物!$Z$29</f>
        <v>0</v>
      </c>
      <c r="R40" s="548">
        <f>+ｼ.ｺﾞﾑくず!$Z$29</f>
        <v>0</v>
      </c>
      <c r="S40" s="548">
        <f>+ｽ.金属くず!$Z$29</f>
        <v>0.3</v>
      </c>
      <c r="T40" s="548">
        <f>+ｾ.ｶﾞﾗｽ･ｺﾝｸﾘ･陶磁器くず!$Z$29</f>
        <v>57.5</v>
      </c>
      <c r="U40" s="548">
        <f>+ｿ.鉱さい!$Z$29</f>
        <v>0</v>
      </c>
      <c r="V40" s="548">
        <f>+ﾀ.がれき類!$Z$29</f>
        <v>34.1</v>
      </c>
      <c r="W40" s="548">
        <f>+ﾁ.動物のふん尿!$Z$29</f>
        <v>0</v>
      </c>
      <c r="X40" s="548">
        <f>+ﾂ.動物の死体!$Z$29</f>
        <v>0</v>
      </c>
      <c r="Y40" s="548">
        <f>+ﾃ.ばいじん!$Z$29</f>
        <v>0</v>
      </c>
      <c r="Z40" s="549">
        <f>+ﾄ.混合廃棄物その他!$Z$29</f>
        <v>11.5</v>
      </c>
      <c r="AA40" s="550">
        <f t="shared" si="4"/>
        <v>269.60000000000002</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0</v>
      </c>
      <c r="I43" s="557">
        <f>+ｳ.廃油!$AK$27</f>
        <v>0</v>
      </c>
      <c r="J43" s="557">
        <f>+ｴ.廃酸!$AK$27</f>
        <v>0</v>
      </c>
      <c r="K43" s="557">
        <f>+ｵ.廃ｱﾙｶﾘ!$AK$27</f>
        <v>0</v>
      </c>
      <c r="L43" s="557">
        <f>+ｶ.廃ﾌﾟﾗ類!$AK$27</f>
        <v>397</v>
      </c>
      <c r="M43" s="557">
        <f>+ｷ.紙くず!$AK$27</f>
        <v>39.200000000000003</v>
      </c>
      <c r="N43" s="557">
        <f>+ｸ.木くず!$AK$27</f>
        <v>1169.1999999999998</v>
      </c>
      <c r="O43" s="557">
        <f>+ｹ.繊維くず!$AK$27</f>
        <v>4.5</v>
      </c>
      <c r="P43" s="557">
        <f>+ｺ.動植物性残さ!$AK$27</f>
        <v>0</v>
      </c>
      <c r="Q43" s="557">
        <f>+ｻ.動物系固形不要物!$AK$27</f>
        <v>0</v>
      </c>
      <c r="R43" s="557">
        <f>+ｼ.ｺﾞﾑくず!$AK$27</f>
        <v>0</v>
      </c>
      <c r="S43" s="557">
        <f>+ｽ.金属くず!$AK$27</f>
        <v>38.299999999999997</v>
      </c>
      <c r="T43" s="557">
        <f>+ｾ.ｶﾞﾗｽ･ｺﾝｸﾘ･陶磁器くず!$AK$27</f>
        <v>442.5</v>
      </c>
      <c r="U43" s="557">
        <f>+ｿ.鉱さい!$AK$27</f>
        <v>0</v>
      </c>
      <c r="V43" s="557">
        <f>+ﾀ.がれき類!$AK$27</f>
        <v>1709.1</v>
      </c>
      <c r="W43" s="557">
        <f>+ﾁ.動物のふん尿!$AK$27</f>
        <v>0</v>
      </c>
      <c r="X43" s="557">
        <f>+ﾂ.動物の死体!$AK$27</f>
        <v>0</v>
      </c>
      <c r="Y43" s="557">
        <f>+ﾃ.ばいじん!$AK$27</f>
        <v>0</v>
      </c>
      <c r="Z43" s="558">
        <f>+ﾄ.混合廃棄物その他!$AK$27</f>
        <v>128</v>
      </c>
      <c r="AA43" s="559">
        <f t="shared" si="4"/>
        <v>3927.7999999999997</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270</v>
      </c>
      <c r="M45" s="563">
        <f>+ｷ.紙くず!$AR$24</f>
        <v>35.6</v>
      </c>
      <c r="N45" s="563">
        <f>+ｸ.木くず!$AR$24</f>
        <v>1134.0999999999999</v>
      </c>
      <c r="O45" s="563">
        <f>+ｹ.繊維くず!$AR$24</f>
        <v>4</v>
      </c>
      <c r="P45" s="563">
        <f>+ｺ.動植物性残さ!$AR$24</f>
        <v>0</v>
      </c>
      <c r="Q45" s="563">
        <f>+ｻ.動物系固形不要物!$AR$24</f>
        <v>0</v>
      </c>
      <c r="R45" s="563">
        <f>+ｼ.ｺﾞﾑくず!$AR$24</f>
        <v>0</v>
      </c>
      <c r="S45" s="563">
        <f>+ｽ.金属くず!$AR$24</f>
        <v>38</v>
      </c>
      <c r="T45" s="563">
        <f>+ｾ.ｶﾞﾗｽ･ｺﾝｸﾘ･陶磁器くず!$AR$24</f>
        <v>385</v>
      </c>
      <c r="U45" s="563">
        <f>+ｿ.鉱さい!$AR$24</f>
        <v>0</v>
      </c>
      <c r="V45" s="563">
        <f>+ﾀ.がれき類!$AR$24</f>
        <v>1675</v>
      </c>
      <c r="W45" s="563">
        <f>+ﾁ.動物のふん尿!$AR$24</f>
        <v>0</v>
      </c>
      <c r="X45" s="563">
        <f>+ﾂ.動物の死体!$AR$24</f>
        <v>0</v>
      </c>
      <c r="Y45" s="563">
        <f>+ﾃ.ばいじん!$AR$24</f>
        <v>0</v>
      </c>
      <c r="Z45" s="564">
        <f>+ﾄ.混合廃棄物その他!$AR$24</f>
        <v>116.5</v>
      </c>
      <c r="AA45" s="565">
        <f t="shared" si="4"/>
        <v>3658.2</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814.8</v>
      </c>
      <c r="M55" s="634">
        <f t="shared" si="10"/>
        <v>80.400000000000006</v>
      </c>
      <c r="N55" s="634">
        <f t="shared" si="10"/>
        <v>2400</v>
      </c>
      <c r="O55" s="634">
        <f t="shared" si="10"/>
        <v>9.3000000000000007</v>
      </c>
      <c r="P55" s="634">
        <f t="shared" si="10"/>
        <v>0</v>
      </c>
      <c r="Q55" s="634">
        <f t="shared" si="10"/>
        <v>0</v>
      </c>
      <c r="R55" s="634">
        <f t="shared" si="10"/>
        <v>0</v>
      </c>
      <c r="S55" s="634">
        <f t="shared" si="10"/>
        <v>78.599999999999994</v>
      </c>
      <c r="T55" s="634">
        <f t="shared" si="10"/>
        <v>908.3</v>
      </c>
      <c r="U55" s="634">
        <f t="shared" si="10"/>
        <v>0</v>
      </c>
      <c r="V55" s="634">
        <f t="shared" si="10"/>
        <v>3508.1</v>
      </c>
      <c r="W55" s="634">
        <f t="shared" si="10"/>
        <v>0</v>
      </c>
      <c r="X55" s="634">
        <f t="shared" si="10"/>
        <v>0</v>
      </c>
      <c r="Y55" s="634">
        <f t="shared" si="10"/>
        <v>0</v>
      </c>
      <c r="Z55" s="634">
        <f t="shared" si="10"/>
        <v>262.8</v>
      </c>
      <c r="AA55" s="633">
        <f>+AA9+AA19+AA20</f>
        <v>8062.2999999999993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20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神奈川県横浜市西区高島1-1-2
横浜三井ビルディング27階</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三井ホーム株式会社　神奈川支社
神奈川建設事業部長　荒木　久司</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045-226-2434</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三井ホーム株式会社　神奈川支社　神奈川建設事業部</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2704</v>
      </c>
      <c r="Q25" s="1086"/>
      <c r="R25" s="1086"/>
      <c r="S25" s="1086"/>
      <c r="T25" s="1086"/>
      <c r="U25" s="1087"/>
    </row>
    <row r="26" spans="1:22" ht="26.25" customHeight="1" x14ac:dyDescent="0.15">
      <c r="C26" s="1099" t="s">
        <v>11</v>
      </c>
      <c r="D26" s="1100"/>
      <c r="E26" s="1101"/>
      <c r="F26" s="1118" t="str">
        <f>+表紙!F50</f>
        <v>神奈川県横浜市西区高島1-1-2横浜三井ビルディング27階</v>
      </c>
      <c r="G26" s="1119"/>
      <c r="H26" s="1119"/>
      <c r="I26" s="1119"/>
      <c r="J26" s="1119"/>
      <c r="K26" s="1119"/>
      <c r="L26" s="1119"/>
      <c r="M26" s="1119"/>
      <c r="N26" s="454" t="s">
        <v>172</v>
      </c>
      <c r="O26" s="383"/>
      <c r="P26" s="383"/>
      <c r="Q26" s="1113" t="str">
        <f>IF(+表紙!Q50="","",+表紙!Q50)</f>
        <v>045-226-2434</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木造建築工事</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非公表</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350</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4134.5</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①構造材のプレカット化を更に拡大し、組成調査・木拾い積算基準を改定させることにより、
現場での排出量を抑制した。
②回収材の定期調査により搬入量の適正化を図った。
③ダンボール等専ら物取引において、搬出・保管・回収時のルール徹底により廃棄物量削減
を実施した。</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3927.7999999999997</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１）ＯＳプレカットを継続して実施する事により木材投入量を削減し、結果として現場排出量を抑制する。
２）部資材ロット単位や拾い基準の見直しによる排出量の削減を推進する。
３）造作材プレカット・省梱包化・養生材の再利用の検討をし、実施する事で現場排出量を抑制する。
４）現場分別の徹底策を実施し、現場排出量の体積を減量化する事で現場排出量を抑制する。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1）新築系産業廃棄物は、以下の品目ごとに分別・排出するよう、指導・徹底を行った。＜袋詰め排出＞①廃石膏ボード②廃プラスチック類③木くず④紙くず⑤金属くず⑥その他（ガラス陶磁器くず、コンクリートがら他）＜束ねて排出＞⑦長尺材（ランバー等）⑧ダンボール2）解体系産業廃棄物は、建設リサイクル法の定める手順の遵守、分別排出の推進を指導した。</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１）新築系産業廃棄物は、原則以下の品目ごとに分別し排出する。＜袋詰め排出＞①廃石膏ボード②廃プラスチック類③木くず④紙くず⑤金属くず⑥その他（ガラス陶磁器くず、コンクリートガラ他）＜束ねて排出＞⑦長尺材（ランバー等はカットのうえ束ねる）⑧段ボール
２）解体系産業廃棄物は建設リサイクル法の定める手順を遵守し、分別解体を行う。また、特定品目（木くず、コンクリート）の再資源化施設への処理委託を行う。</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4134.5</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3850.6</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3927.7999999999997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3658.2</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2024-06-24T02:51:30Z</dcterms:created>
  <dcterms:modified xsi:type="dcterms:W3CDTF">2024-09-05T05:48:53Z</dcterms:modified>
</cp:coreProperties>
</file>