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2"/>
  <c r="U52" i="94" s="1"/>
  <c r="AL31" i="84"/>
  <c r="T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N45" i="94"/>
  <c r="F12" i="89"/>
  <c r="H24" i="89" s="1"/>
  <c r="Y18" i="91"/>
  <c r="P16" i="91" s="1"/>
  <c r="X50" i="94" s="1"/>
  <c r="M45" i="94" l="1"/>
  <c r="H45" i="94"/>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H29" i="84" s="1"/>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V43" i="94"/>
  <c r="AL31" i="80"/>
  <c r="V52" i="94" s="1"/>
  <c r="H29" i="80"/>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<sst xmlns="http://schemas.openxmlformats.org/spreadsheetml/2006/main" count="3280" uniqueCount="461">
  <si>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</si>
  <si>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</si>
  <si>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</si>
  <si>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</si>
  <si>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</si>
  <si>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</si>
  <si>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</si>
  <si>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</si>
  <si>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</si>
  <si>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</si>
  <si>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</si>
  <si>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</si>
  <si>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</si>
  <si>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</si>
  <si>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</si>
  <si>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</si>
  <si>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</si>
  <si>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</si>
  <si>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</si>
  <si>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</si>
  <si>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</si>
  <si>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</si>
  <si>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</si>
  <si>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</si>
  <si>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</si>
  <si>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</si>
  <si>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</si>
  <si>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</si>
  <si>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</si>
  <si>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</si>
  <si>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</si>
  <si>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</si>
  <si>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</si>
  <si>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</si>
  <si>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</si>
  <si>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</si>
  <si>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</si>
  <si>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</si>
  <si>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</si>
  <si>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</si>
  <si>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</si>
  <si>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</si>
  <si>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</si>
  <si>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</si>
  <si>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</si>
  <si>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</si>
  <si>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</si>
  <si>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</si>
  <si>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</si>
  <si>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</si>
  <si>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</si>
  <si>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</si>
  <si>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</si>
  <si>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</si>
  <si>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</si>
  <si>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</si>
  <si>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</si>
  <si>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</si>
  <si>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</si>
  <si>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</si>
  <si>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</si>
  <si>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</si>
  <si>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</si>
  <si>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</si>
  <si>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</si>
  <si>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</si>
  <si>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</si>
  <si>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</si>
  <si>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</si>
  <si>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</si>
  <si>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</si>
  <si>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</si>
  <si>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</si>
  <si>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</si>
  <si>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</si>
  <si>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</si>
  <si>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</si>
  <si>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</si>
  <si>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</si>
  <si>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</si>
  <si>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</si>
  <si>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</si>
  <si>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</si>
  <si>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</si>
  <si>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</si>
  <si>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</si>
  <si>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</si>
  <si>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</si>
  <si>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</si>
  <si>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</si>
  <si>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</si>
  <si>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</si>
  <si>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</si>
  <si>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</si>
  <si>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</si>
  <si>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</si>
  <si>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</si>
  <si>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</si>
  <si>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</si>
  <si>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</si>
  <si>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</si>
  <si>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</si>
  <si>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</si>
  <si>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</si>
  <si>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</si>
  <si>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</si>
  <si>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</si>
  <si>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</si>
  <si>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</si>
  <si>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</si>
  <si>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</si>
  <si>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</si>
  <si>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</si>
  <si>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</si>
  <si>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</si>
  <si>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</si>
  <si>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</si>
  <si>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</si>
  <si>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</si>
  <si>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</si>
  <si>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</si>
  <si>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</si>
  <si>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</si>
  <si>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</si>
  <si>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</si>
  <si>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</si>
  <si>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</si>
  <si>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</si>
  <si>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</si>
  <si>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</si>
  <si>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</si>
  <si>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</si>
  <si>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</si>
  <si>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</si>
  <si>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</si>
  <si>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</si>
  <si>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</si>
  <si>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</si>
  <si>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</si>
  <si>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</si>
  <si>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</si>
  <si>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</si>
  <si>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</si>
  <si>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</si>
  <si>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</si>
  <si>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</si>
  <si>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</si>
  <si>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</si>
  <si>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</si>
  <si>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</si>
  <si>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</si>
  <si>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</si>
  <si>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</si>
  <si>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</si>
  <si>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</si>
  <si>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</si>
  <si>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</si>
  <si>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</si>
  <si>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</si>
  <si>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</si>
  <si>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</si>
  <si>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</si>
  <si>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</si>
  <si>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</si>
  <si>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</si>
  <si>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</si>
  <si>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</si>
  <si>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</si>
  <si>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</si>
  <si>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</si>
  <si>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</si>
  <si>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</si>
  <si>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</si>
  <si>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</si>
  <si>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</si>
  <si>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</si>
  <si>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</si>
  <si>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</si>
  <si>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</si>
  <si>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</si>
  <si>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</si>
  <si>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</si>
  <si>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</si>
  <si>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</si>
  <si>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</si>
  <si>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</si>
  <si>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</si>
  <si>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</si>
  <si>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</si>
  <si>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</si>
  <si>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</si>
  <si>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</si>
  <si>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</si>
  <si>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</si>
  <si>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</si>
  <si>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</si>
  <si>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</si>
  <si>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</si>
  <si>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</si>
  <si>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</si>
  <si>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</si>
  <si>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</si>
  <si>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</si>
  <si>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</si>
  <si>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</si>
  <si>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</si>
  <si>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</si>
  <si>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</si>
  <si>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</si>
  <si>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</si>
  <si>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</si>
  <si>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</si>
  <si>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</si>
  <si>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</si>
  <si>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</si>
  <si>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</si>
  <si>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</si>
  <si>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</si>
  <si>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</si>
  <si>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</si>
  <si>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</si>
  <si>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</si>
  <si>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</si>
  <si>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</si>
  <si>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</si>
  <si>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</si>
  <si>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</si>
  <si>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</si>
  <si>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</si>
  <si>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</si>
  <si>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</si>
  <si>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</si>
  <si>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</si>
  <si>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</si>
  <si>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</si>
  <si>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</si>
  <si>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</si>
  <si>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</si>
  <si>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</si>
  <si>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</si>
  <si>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</si>
  <si>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</si>
  <si>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</si>
  <si>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</si>
  <si>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</si>
  <si>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</si>
  <si>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</si>
  <si>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</si>
  <si>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</si>
  <si>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</si>
  <si>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</si>
  <si>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</si>
  <si>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</si>
  <si>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</si>
  <si>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</si>
  <si>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</si>
  <si>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</si>
  <si>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</si>
  <si>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</si>
  <si>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</si>
  <si>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</si>
  <si>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</si>
  <si>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</si>
  <si>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</si>
  <si>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</si>
  <si>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</si>
  <si>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</si>
  <si>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</si>
  <si>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</si>
  <si>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</si>
  <si>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</si>
  <si>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</si>
  <si>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</si>
  <si>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</si>
  <si>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</si>
  <si>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</si>
  <si>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</si>
  <si>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</si>
  <si>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</si>
  <si>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</si>
  <si>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</si>
  <si>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</si>
  <si>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</si>
  <si>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</si>
  <si>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</si>
  <si>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</si>
  <si>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</si>
  <si>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</si>
  <si>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</si>
  <si>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</si>
  <si>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</si>
  <si>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</si>
  <si>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</si>
  <si>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</si>
  <si>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</si>
  <si>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</si>
  <si>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</si>
  <si>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</si>
  <si>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</si>
  <si>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</si>
  <si>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</si>
  <si>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</si>
  <si>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</si>
  <si>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</si>
  <si>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</si>
  <si>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</si>
  <si>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</si>
  <si>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</si>
  <si>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</si>
  <si>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</si>
  <si>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</si>
  <si>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</si>
  <si>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</si>
  <si>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</si>
  <si>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</si>
  <si>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</si>
  <si>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</si>
  <si>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</si>
  <si>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</si>
  <si>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</si>
  <si>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</si>
  <si>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</si>
  <si>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</si>
  <si>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</si>
  <si>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</si>
  <si>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</si>
  <si>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</si>
  <si>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</si>
  <si>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</si>
  <si>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</si>
  <si>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</si>
  <si>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</si>
  <si>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</si>
  <si>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</si>
  <si>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</si>
  <si>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</si>
  <si>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</si>
  <si>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</si>
  <si>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</si>
  <si>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</si>
  <si>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</si>
  <si>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</si>
  <si>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</si>
  <si>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</si>
  <si>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</si>
  <si>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</si>
  <si>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</si>
  <si>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</si>
  <si>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</si>
  <si>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</si>
  <si>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</si>
  <si>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</si>
  <si>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</si>
  <si>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</si>
  <si>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</si>
  <si>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</si>
  <si>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</si>
  <si>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</si>
  <si>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</si>
  <si>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</si>
  <si>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</si>
  <si>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</si>
  <si>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</si>
  <si>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</si>
  <si>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</si>
  <si>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</si>
  <si>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</si>
  <si>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</si>
  <si>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</si>
  <si>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</si>
  <si>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</si>
  <si>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</si>
  <si>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</si>
  <si>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</si>
  <si>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</si>
  <si>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</si>
  <si>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</si>
  <si>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</si>
  <si>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</si>
  <si>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</si>
  <si>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</si>
  <si>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</si>
  <si>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</si>
  <si>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</si>
  <si>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</si>
  <si>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</si>
  <si>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</si>
  <si>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</si>
  <si>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</si>
  <si>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</si>
  <si>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</si>
  <si>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</si>
  <si>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</si>
  <si>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</si>
  <si>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</si>
  <si>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</si>
  <si>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</si>
  <si>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</si>
  <si>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</si>
  <si>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</si>
  <si>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</si>
  <si>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</si>
  <si>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</si>
  <si>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</si>
  <si>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</si>
  <si>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</si>
  <si>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</si>
  <si>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</si>
  <si>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</si>
  <si>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</si>
  <si>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</si>
  <si>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</si>
  <si>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</si>
  <si>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</si>
  <si>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</si>
  <si>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</si>
  <si>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</si>
  <si>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</si>
  <si>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</si>
  <si>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</si>
  <si>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</si>
  <si>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</si>
  <si>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</si>
  <si>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</si>
  <si>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</si>
  <si>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</si>
  <si>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</si>
  <si>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</si>
  <si>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</si>
  <si>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</si>
  <si>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</si>
  <si>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</si>
  <si>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</si>
  <si>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</si>
  <si>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</si>
  <si>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</si>
  <si>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</si>
  <si>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</si>
  <si>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</si>
  <si>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</si>
  <si>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</si>
  <si>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</si>
  <si>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</si>
  <si>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</si>
  <si>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</si>
  <si>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</si>
  <si>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</si>
  <si>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</si>
  <si>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</si>
  <si>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</si>
  <si>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</si>
  <si>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</si>
  <si>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横浜市中区尾上町1-6　ICON関内</t>
    <phoneticPr fontId="3"/>
  </si>
  <si>
    <t>若築建設(株)横浜支店　支店長　田村康幸</t>
    <phoneticPr fontId="3"/>
  </si>
  <si>
    <t>045-662-0814</t>
    <phoneticPr fontId="3"/>
  </si>
  <si>
    <t>若築建設株式会社　横浜支店</t>
    <phoneticPr fontId="3"/>
  </si>
  <si>
    <t>横浜市中区尾上町1-6</t>
    <phoneticPr fontId="3"/>
  </si>
  <si>
    <t>０６　総合工事業</t>
    <phoneticPr fontId="3"/>
  </si>
  <si>
    <t>－</t>
    <phoneticPr fontId="3"/>
  </si>
  <si>
    <t>(エリア内)令和6年4月1日現在　29名</t>
    <rPh sb="4" eb="5">
      <t>ナイ</t>
    </rPh>
    <rPh sb="6" eb="8">
      <t>レイワ</t>
    </rPh>
    <rPh sb="9" eb="10">
      <t>ネン</t>
    </rPh>
    <rPh sb="11" eb="12">
      <t>ツキ</t>
    </rPh>
    <rPh sb="13" eb="16">
      <t>ヒゲンザイ</t>
    </rPh>
    <phoneticPr fontId="3"/>
  </si>
  <si>
    <t>令和  6 年  4 月 23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</si>
</sst>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0"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8625" y="2197100"/>
          <a:ext cx="600075" cy="6318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9100" y="2187575"/>
          <a:ext cx="609600"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0.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1.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2.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3.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4.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4" zoomScaleNormal="100" zoomScaleSheetLayoutView="100" workbookViewId="0">
      <selection activeCell="L35" sqref="L3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875" style="21" customWidth="1"/>
    <col min="7" max="7" width="6.875" style="21" customWidth="1"/>
    <col min="8" max="8" width="13.875" style="21" customWidth="1"/>
    <col min="9" max="9" width="5.875" style="21" customWidth="1"/>
    <col min="10" max="10" width="3.875" style="21" customWidth="1"/>
    <col min="11" max="11" width="10.875" style="21" customWidth="1"/>
    <col min="12" max="12" width="6.875" style="21" customWidth="1"/>
    <col min="13" max="13" width="7.875" style="21" customWidth="1"/>
    <col min="14" max="14" width="6.875" style="21" customWidth="1"/>
    <col min="15" max="15" width="7.875" style="21" customWidth="1"/>
    <col min="16" max="16" width="2.125" style="21" customWidth="1"/>
    <col min="17" max="18" width="9" style="21"/>
    <col min="19" max="19" width="10.875" style="21" customWidth="1"/>
    <col min="20" max="20" width="9" style="21"/>
    <col min="21" max="21" width="13.375" style="21" customWidth="1"/>
    <col min="22" max="27" width="9" style="21"/>
    <col min="28" max="28" width="33.8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460</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453</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455</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2534</v>
      </c>
      <c r="N48" s="489"/>
      <c r="O48" s="490"/>
    </row>
    <row r="49" spans="3:21" ht="18" customHeight="1" x14ac:dyDescent="0.15">
      <c r="C49" s="467" t="s">
        <v>11</v>
      </c>
      <c r="D49" s="468"/>
      <c r="E49" s="469"/>
      <c r="F49" s="522" t="s">
        <v>456</v>
      </c>
      <c r="G49" s="523"/>
      <c r="H49" s="523"/>
      <c r="I49" s="523"/>
      <c r="J49" s="523"/>
      <c r="K49" s="523"/>
      <c r="L49" s="126" t="s">
        <v>172</v>
      </c>
      <c r="M49" s="394"/>
      <c r="N49" s="491" t="s">
        <v>454</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t="s">
        <v>458</v>
      </c>
      <c r="M53" s="423"/>
      <c r="N53" s="397" t="s">
        <v>368</v>
      </c>
      <c r="O53" s="398"/>
    </row>
    <row r="54" spans="3:21" ht="22.5" customHeight="1" x14ac:dyDescent="0.15">
      <c r="C54" s="296"/>
      <c r="D54" s="295"/>
      <c r="E54" s="311"/>
      <c r="F54" s="417" t="s">
        <v>369</v>
      </c>
      <c r="G54" s="418"/>
      <c r="H54" s="419"/>
      <c r="I54" s="420" t="s">
        <v>370</v>
      </c>
      <c r="J54" s="421"/>
      <c r="K54" s="421"/>
      <c r="L54" s="422">
        <v>3284</v>
      </c>
      <c r="M54" s="423"/>
      <c r="N54" s="397" t="s">
        <v>368</v>
      </c>
      <c r="O54" s="398"/>
    </row>
    <row r="55" spans="3:21" ht="22.5" customHeight="1" x14ac:dyDescent="0.15">
      <c r="C55" s="296"/>
      <c r="D55" s="424" t="s">
        <v>371</v>
      </c>
      <c r="E55" s="425"/>
      <c r="F55" s="417" t="s">
        <v>372</v>
      </c>
      <c r="G55" s="418"/>
      <c r="H55" s="419"/>
      <c r="I55" s="420" t="s">
        <v>373</v>
      </c>
      <c r="J55" s="421"/>
      <c r="K55" s="421"/>
      <c r="L55" s="422" t="s">
        <v>458</v>
      </c>
      <c r="M55" s="423"/>
      <c r="N55" s="397" t="s">
        <v>374</v>
      </c>
      <c r="O55" s="398"/>
    </row>
    <row r="56" spans="3:21" ht="22.5" customHeight="1" x14ac:dyDescent="0.15">
      <c r="C56" s="296"/>
      <c r="D56" s="424"/>
      <c r="E56" s="425"/>
      <c r="F56" s="417" t="s">
        <v>375</v>
      </c>
      <c r="G56" s="418"/>
      <c r="H56" s="419"/>
      <c r="I56" s="420" t="s">
        <v>376</v>
      </c>
      <c r="J56" s="421"/>
      <c r="K56" s="421"/>
      <c r="L56" s="422" t="s">
        <v>458</v>
      </c>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458</v>
      </c>
      <c r="G58" s="437"/>
      <c r="H58" s="437"/>
      <c r="I58" s="437"/>
      <c r="J58" s="437"/>
      <c r="K58" s="437"/>
      <c r="L58" s="437"/>
      <c r="M58" s="437"/>
      <c r="N58" s="437"/>
      <c r="O58" s="438"/>
    </row>
    <row r="59" spans="3:21" ht="26.25" customHeight="1" x14ac:dyDescent="0.15">
      <c r="C59" s="301"/>
      <c r="D59" s="318" t="s">
        <v>24</v>
      </c>
      <c r="E59" s="319" t="s">
        <v>378</v>
      </c>
      <c r="F59" s="439" t="s">
        <v>459</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3254.6000000000004</v>
      </c>
      <c r="I63" s="241" t="s">
        <v>4</v>
      </c>
      <c r="J63" s="447" t="s">
        <v>324</v>
      </c>
      <c r="K63" s="448"/>
      <c r="L63" s="449"/>
      <c r="M63" s="442">
        <f>+別紙!AA14</f>
        <v>3254.6000000000004</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3254.6000000000004</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t="str">
        <f>+別紙!AA16</f>
        <v>0</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0" width="9" style="40"/>
    <col min="51" max="51" width="49.8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1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若築建設株式会社　横浜支店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pageSetUpPr fitToPage="1"/>
  </sheetPr>
  <dimension ref="B1:BJ76"/>
  <sheetViews>
    <sheetView showGridLines="0" topLeftCell="A25" zoomScaleNormal="100" workbookViewId="0">
      <selection activeCell="F17" sqref="F17"/>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5246.1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5246.1</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5246.1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5246.1</v>
      </c>
      <c r="Q27" s="586"/>
      <c r="R27" s="586"/>
      <c r="S27" s="586"/>
      <c r="T27" s="44" t="s">
        <v>38</v>
      </c>
      <c r="U27" s="64"/>
      <c r="V27" s="64"/>
      <c r="Y27" s="62" t="s">
        <v>39</v>
      </c>
      <c r="Z27" s="65"/>
      <c r="AH27" s="53"/>
      <c r="AI27" s="53"/>
      <c r="AJ27" s="53"/>
      <c r="AK27" s="53"/>
      <c r="AL27" s="549">
        <f>+AH18+P27</f>
        <v>5246.1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5246.1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5246.1</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5246.1</v>
      </c>
      <c r="S30" s="586"/>
      <c r="T30" s="586"/>
      <c r="U30" s="586"/>
      <c r="V30" s="44" t="s">
        <v>16</v>
      </c>
      <c r="Y30" s="587" t="s">
        <v>186</v>
      </c>
      <c r="Z30" s="588"/>
      <c r="AA30" s="543">
        <v>0</v>
      </c>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5246.1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pageSetUpPr fitToPage="1"/>
  </sheetPr>
  <dimension ref="B1:BJ76"/>
  <sheetViews>
    <sheetView showGridLines="0" topLeftCell="A19" zoomScaleNormal="100" workbookViewId="0">
      <selection activeCell="AL30" sqref="AL30:AO3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2.7</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8.5</v>
      </c>
      <c r="E24" s="603"/>
      <c r="F24" s="603"/>
      <c r="G24" s="195" t="s">
        <v>198</v>
      </c>
      <c r="H24" s="581">
        <f>+F12</f>
        <v>2.7</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2.7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2.7</v>
      </c>
      <c r="Q27" s="586"/>
      <c r="R27" s="586"/>
      <c r="S27" s="586"/>
      <c r="T27" s="44" t="s">
        <v>38</v>
      </c>
      <c r="U27" s="64"/>
      <c r="V27" s="64"/>
      <c r="Y27" s="62" t="s">
        <v>39</v>
      </c>
      <c r="Z27" s="65"/>
      <c r="AH27" s="53"/>
      <c r="AI27" s="53"/>
      <c r="AJ27" s="53"/>
      <c r="AK27" s="53"/>
      <c r="AL27" s="549">
        <f>+AH18+P27</f>
        <v>2.7</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8.5</v>
      </c>
      <c r="E29" s="603"/>
      <c r="F29" s="603"/>
      <c r="G29" s="195" t="s">
        <v>198</v>
      </c>
      <c r="H29" s="581">
        <f>+AL27</f>
        <v>2.7</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8.5</v>
      </c>
      <c r="E30" s="603"/>
      <c r="F30" s="603"/>
      <c r="G30" s="195" t="s">
        <v>198</v>
      </c>
      <c r="H30" s="581">
        <f>+AL30</f>
        <v>1.8</v>
      </c>
      <c r="I30" s="582"/>
      <c r="J30" s="195" t="s">
        <v>198</v>
      </c>
      <c r="M30" s="555"/>
      <c r="P30" s="56"/>
      <c r="R30" s="585">
        <f>+ROUND(AA28,1)+ROUND(AA29,1)+ROUND(AA30,1)</f>
        <v>2.7</v>
      </c>
      <c r="S30" s="586"/>
      <c r="T30" s="586"/>
      <c r="U30" s="586"/>
      <c r="V30" s="44" t="s">
        <v>16</v>
      </c>
      <c r="Y30" s="587" t="s">
        <v>186</v>
      </c>
      <c r="Z30" s="588"/>
      <c r="AA30" s="543">
        <v>0</v>
      </c>
      <c r="AB30" s="544"/>
      <c r="AC30" s="544"/>
      <c r="AD30" s="544"/>
      <c r="AE30" s="544"/>
      <c r="AF30" s="44" t="s">
        <v>13</v>
      </c>
      <c r="AL30" s="535">
        <v>1.8</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2.7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B0F0"/>
    <pageSetUpPr fitToPage="1"/>
  </sheetPr>
  <dimension ref="B1:BJ76"/>
  <sheetViews>
    <sheetView showGridLines="0" topLeftCell="A21" zoomScaleNormal="100" workbookViewId="0">
      <selection activeCell="P25" sqref="P25"/>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0.3</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0.3</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0.3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0.3</v>
      </c>
      <c r="Q27" s="586"/>
      <c r="R27" s="586"/>
      <c r="S27" s="586"/>
      <c r="T27" s="44" t="s">
        <v>38</v>
      </c>
      <c r="U27" s="64"/>
      <c r="V27" s="64"/>
      <c r="Y27" s="62" t="s">
        <v>39</v>
      </c>
      <c r="Z27" s="65"/>
      <c r="AH27" s="53"/>
      <c r="AI27" s="53"/>
      <c r="AJ27" s="53"/>
      <c r="AK27" s="53"/>
      <c r="AL27" s="549">
        <f>+AH18+P27</f>
        <v>0.3</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0.3</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0.3</v>
      </c>
      <c r="I30" s="582"/>
      <c r="J30" s="195" t="s">
        <v>198</v>
      </c>
      <c r="M30" s="555"/>
      <c r="P30" s="56"/>
      <c r="R30" s="585">
        <f>+ROUND(AA28,1)+ROUND(AA29,1)+ROUND(AA30,1)</f>
        <v>0.3</v>
      </c>
      <c r="S30" s="586"/>
      <c r="T30" s="586"/>
      <c r="U30" s="586"/>
      <c r="V30" s="44" t="s">
        <v>16</v>
      </c>
      <c r="Y30" s="587" t="s">
        <v>186</v>
      </c>
      <c r="Z30" s="588"/>
      <c r="AA30" s="543">
        <v>0</v>
      </c>
      <c r="AB30" s="544"/>
      <c r="AC30" s="544"/>
      <c r="AD30" s="544"/>
      <c r="AE30" s="544"/>
      <c r="AF30" s="44" t="s">
        <v>13</v>
      </c>
      <c r="AL30" s="535">
        <v>0.3</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B1:BJ76"/>
  <sheetViews>
    <sheetView showGridLines="0" topLeftCell="A22"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18.600000000000001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v>
      </c>
      <c r="E24" s="603"/>
      <c r="F24" s="603"/>
      <c r="G24" s="195" t="s">
        <v>198</v>
      </c>
      <c r="H24" s="581">
        <f>+F12</f>
        <v>18.600000000000001</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18.600000000000001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18.600000000000001</v>
      </c>
      <c r="Q27" s="586"/>
      <c r="R27" s="586"/>
      <c r="S27" s="586"/>
      <c r="T27" s="44" t="s">
        <v>38</v>
      </c>
      <c r="U27" s="64"/>
      <c r="V27" s="64"/>
      <c r="Y27" s="62" t="s">
        <v>39</v>
      </c>
      <c r="Z27" s="65"/>
      <c r="AH27" s="53"/>
      <c r="AI27" s="53"/>
      <c r="AJ27" s="53"/>
      <c r="AK27" s="53"/>
      <c r="AL27" s="549">
        <f>+AH18+P27</f>
        <v>18.600000000000001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18.600000000000001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v>
      </c>
      <c r="E29" s="603"/>
      <c r="F29" s="603"/>
      <c r="G29" s="195" t="s">
        <v>198</v>
      </c>
      <c r="H29" s="581">
        <f>+AL27</f>
        <v>18.600000000000001</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20</v>
      </c>
      <c r="E30" s="603"/>
      <c r="F30" s="603"/>
      <c r="G30" s="195" t="s">
        <v>198</v>
      </c>
      <c r="H30" s="581">
        <f>+AL30</f>
        <v>13.1</v>
      </c>
      <c r="I30" s="582"/>
      <c r="J30" s="195" t="s">
        <v>198</v>
      </c>
      <c r="M30" s="555"/>
      <c r="P30" s="56"/>
      <c r="R30" s="585">
        <f>+ROUND(AA28,1)+ROUND(AA29,1)+ROUND(AA30,1)</f>
        <v>18.600000000000001</v>
      </c>
      <c r="S30" s="586"/>
      <c r="T30" s="586"/>
      <c r="U30" s="586"/>
      <c r="V30" s="44" t="s">
        <v>16</v>
      </c>
      <c r="Y30" s="587" t="s">
        <v>186</v>
      </c>
      <c r="Z30" s="588"/>
      <c r="AA30" s="543">
        <v>0</v>
      </c>
      <c r="AB30" s="544"/>
      <c r="AC30" s="544"/>
      <c r="AD30" s="544"/>
      <c r="AE30" s="544"/>
      <c r="AF30" s="44" t="s">
        <v>13</v>
      </c>
      <c r="AL30" s="535">
        <v>13.1</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18.600000000000001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F0"/>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2.2999999999999998</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2.2999999999999998</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2.2999999999999998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2.2999999999999998</v>
      </c>
      <c r="Q27" s="586"/>
      <c r="R27" s="586"/>
      <c r="S27" s="586"/>
      <c r="T27" s="44" t="s">
        <v>38</v>
      </c>
      <c r="U27" s="64"/>
      <c r="V27" s="64"/>
      <c r="Y27" s="62" t="s">
        <v>39</v>
      </c>
      <c r="Z27" s="65"/>
      <c r="AH27" s="53"/>
      <c r="AI27" s="53"/>
      <c r="AJ27" s="53"/>
      <c r="AK27" s="53"/>
      <c r="AL27" s="549">
        <f>+AH18+P27</f>
        <v>2.2999999999999998</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2.2999999999999998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2.2999999999999998</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2.2999999999999998</v>
      </c>
      <c r="I30" s="582"/>
      <c r="J30" s="195" t="s">
        <v>198</v>
      </c>
      <c r="M30" s="555"/>
      <c r="P30" s="56"/>
      <c r="R30" s="585">
        <f>+ROUND(AA28,1)+ROUND(AA29,1)+ROUND(AA30,1)</f>
        <v>2.2999999999999998</v>
      </c>
      <c r="S30" s="586"/>
      <c r="T30" s="586"/>
      <c r="U30" s="586"/>
      <c r="V30" s="44" t="s">
        <v>16</v>
      </c>
      <c r="Y30" s="587" t="s">
        <v>186</v>
      </c>
      <c r="Z30" s="588"/>
      <c r="AA30" s="543">
        <v>0</v>
      </c>
      <c r="AB30" s="544"/>
      <c r="AC30" s="544"/>
      <c r="AD30" s="544"/>
      <c r="AE30" s="544"/>
      <c r="AF30" s="44" t="s">
        <v>13</v>
      </c>
      <c r="AL30" s="535">
        <v>2.2999999999999998</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2.2999999999999998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pageSetUpPr fitToPage="1"/>
  </sheetPr>
  <dimension ref="B1:BJ76"/>
  <sheetViews>
    <sheetView showGridLines="0" topLeftCell="A21"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3032.4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3214.8</v>
      </c>
      <c r="E24" s="603"/>
      <c r="F24" s="603"/>
      <c r="G24" s="195" t="s">
        <v>198</v>
      </c>
      <c r="H24" s="581">
        <f>+F12</f>
        <v>3032.4</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3032.4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3032.4</v>
      </c>
      <c r="Q27" s="586"/>
      <c r="R27" s="586"/>
      <c r="S27" s="586"/>
      <c r="T27" s="44" t="s">
        <v>38</v>
      </c>
      <c r="U27" s="64"/>
      <c r="V27" s="64"/>
      <c r="Y27" s="62" t="s">
        <v>39</v>
      </c>
      <c r="Z27" s="65"/>
      <c r="AH27" s="53"/>
      <c r="AI27" s="53"/>
      <c r="AJ27" s="53"/>
      <c r="AK27" s="53"/>
      <c r="AL27" s="549">
        <f>+AH18+P27</f>
        <v>3032.4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3032.4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3214.8</v>
      </c>
      <c r="E29" s="603"/>
      <c r="F29" s="603"/>
      <c r="G29" s="195" t="s">
        <v>198</v>
      </c>
      <c r="H29" s="581">
        <f>+AL27</f>
        <v>3032.4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3214.8</v>
      </c>
      <c r="E30" s="603"/>
      <c r="F30" s="603"/>
      <c r="G30" s="195" t="s">
        <v>198</v>
      </c>
      <c r="H30" s="581">
        <f>+AL30</f>
        <v>2728.3</v>
      </c>
      <c r="I30" s="582"/>
      <c r="J30" s="195" t="s">
        <v>198</v>
      </c>
      <c r="M30" s="555"/>
      <c r="P30" s="56"/>
      <c r="R30" s="585">
        <f>+ROUND(AA28,1)+ROUND(AA29,1)+ROUND(AA30,1)</f>
        <v>3032.4</v>
      </c>
      <c r="S30" s="586"/>
      <c r="T30" s="586"/>
      <c r="U30" s="586"/>
      <c r="V30" s="44" t="s">
        <v>16</v>
      </c>
      <c r="Y30" s="587" t="s">
        <v>186</v>
      </c>
      <c r="Z30" s="588"/>
      <c r="AA30" s="543">
        <v>0</v>
      </c>
      <c r="AB30" s="544"/>
      <c r="AC30" s="544"/>
      <c r="AD30" s="544"/>
      <c r="AE30" s="544"/>
      <c r="AF30" s="44" t="s">
        <v>13</v>
      </c>
      <c r="AL30" s="535">
        <v>2728.3</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3032.4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B0F0"/>
    <pageSetUpPr fitToPage="1"/>
  </sheetPr>
  <dimension ref="B1:BJ76"/>
  <sheetViews>
    <sheetView showGridLines="0" topLeftCell="A15" zoomScaleNormal="100" workbookViewId="0">
      <selection activeCell="AA28" sqref="AA28:AE28"/>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若築建設株式会社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11.3</v>
      </c>
      <c r="E24" s="603"/>
      <c r="F24" s="603"/>
      <c r="G24" s="195" t="s">
        <v>198</v>
      </c>
      <c r="H24" s="581">
        <f>+F12</f>
        <v>5.6</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5.6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5.6</v>
      </c>
      <c r="Q27" s="586"/>
      <c r="R27" s="586"/>
      <c r="S27" s="586"/>
      <c r="T27" s="44" t="s">
        <v>38</v>
      </c>
      <c r="U27" s="64"/>
      <c r="V27" s="64"/>
      <c r="Y27" s="62" t="s">
        <v>39</v>
      </c>
      <c r="Z27" s="65"/>
      <c r="AH27" s="53"/>
      <c r="AI27" s="53"/>
      <c r="AJ27" s="53"/>
      <c r="AK27" s="53"/>
      <c r="AL27" s="549">
        <f>+AH18+P27</f>
        <v>5.6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11.3</v>
      </c>
      <c r="E29" s="603"/>
      <c r="F29" s="603"/>
      <c r="G29" s="195" t="s">
        <v>198</v>
      </c>
      <c r="H29" s="581">
        <f>+AL27</f>
        <v>5.6</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11.3</v>
      </c>
      <c r="E30" s="603"/>
      <c r="F30" s="603"/>
      <c r="G30" s="195" t="s">
        <v>198</v>
      </c>
      <c r="H30" s="581">
        <f>+AL30</f>
        <v>5.6</v>
      </c>
      <c r="I30" s="582"/>
      <c r="J30" s="195" t="s">
        <v>198</v>
      </c>
      <c r="M30" s="555"/>
      <c r="P30" s="56"/>
      <c r="R30" s="585">
        <f>+ROUND(AA28,1)+ROUND(AA29,1)+ROUND(AA30,1)</f>
        <v>5.6</v>
      </c>
      <c r="S30" s="586"/>
      <c r="T30" s="586"/>
      <c r="U30" s="586"/>
      <c r="V30" s="44" t="s">
        <v>16</v>
      </c>
      <c r="Y30" s="587" t="s">
        <v>186</v>
      </c>
      <c r="Z30" s="588"/>
      <c r="AA30" s="543">
        <v>0</v>
      </c>
      <c r="AB30" s="544"/>
      <c r="AC30" s="544"/>
      <c r="AD30" s="544"/>
      <c r="AE30" s="544"/>
      <c r="AF30" s="44" t="s">
        <v>13</v>
      </c>
      <c r="AL30" s="535">
        <v>5.6</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5.6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8" zoomScale="70" zoomScaleNormal="70" workbookViewId="0">
      <selection activeCell="H38" sqref="H38"/>
    </sheetView>
  </sheetViews>
  <sheetFormatPr defaultColWidth="9" defaultRowHeight="11.25" x14ac:dyDescent="0.15"/>
  <cols>
    <col min="1" max="1" width="2.5" style="9" customWidth="1"/>
    <col min="2" max="3" width="3.875" style="9" customWidth="1"/>
    <col min="4" max="4" width="4.5" style="9" customWidth="1"/>
    <col min="5" max="5" width="3.875" style="9" customWidth="1"/>
    <col min="6" max="6" width="40.875" style="9" customWidth="1"/>
    <col min="7" max="7" width="9.875" style="9" customWidth="1"/>
    <col min="8" max="8" width="10.375" style="9" customWidth="1"/>
    <col min="9" max="26" width="9.875" style="9" customWidth="1"/>
    <col min="27" max="27" width="11.8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若築建設株式会社　横浜支店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t="str">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8.5</v>
      </c>
      <c r="M9" s="320" t="str">
        <f>IF(OR(ｷ.紙くず!D24&gt;0,ｷ.紙くず!D24&lt;0),ｷ.紙くず!D24,IF(M$19&gt;0,"0",0))</f>
        <v>0</v>
      </c>
      <c r="N9" s="320">
        <f>IF(OR(ｸ.木くず!D24&gt;0,ｸ.木くず!D24&lt;0),ｸ.木くず!D24,IF(N$19&gt;0,"0",0))</f>
        <v>20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t="str">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3214.8</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11.3</v>
      </c>
      <c r="AA9" s="322">
        <f>IF(SUM(G9:Z9)&gt;0,SUM(G9:Z9),IF(AA$19&gt;0,"0",0))</f>
        <v>3254.6000000000004</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t="str">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8.5</v>
      </c>
      <c r="M14" s="326" t="str">
        <f>IF(OR(ｷ.紙くず!D29&gt;0,ｷ.紙くず!D29&lt;0),ｷ.紙くず!D29,IF(M$19&gt;0,"0",0))</f>
        <v>0</v>
      </c>
      <c r="N14" s="326">
        <f>IF(OR(ｸ.木くず!D29&gt;0,ｸ.木くず!D29&lt;0),ｸ.木くず!D29,IF(N$19&gt;0,"0",0))</f>
        <v>20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t="str">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3214.8</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11.3</v>
      </c>
      <c r="AA14" s="328">
        <f t="shared" si="0"/>
        <v>3254.6000000000004</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8.5</v>
      </c>
      <c r="M15" s="326" t="str">
        <f>IF(OR(ｷ.紙くず!D30&gt;0,ｷ.紙くず!D30&lt;0),ｷ.紙くず!D30,IF(M$19&gt;0,"0",0))</f>
        <v>0</v>
      </c>
      <c r="N15" s="326">
        <f>IF(OR(ｸ.木くず!D30&gt;0,ｸ.木くず!D30&lt;0),ｸ.木くず!D30,IF(N$19&gt;0,"0",0))</f>
        <v>20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3214.8</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11.3</v>
      </c>
      <c r="AA15" s="328">
        <f t="shared" si="0"/>
        <v>3254.6000000000004</v>
      </c>
    </row>
    <row r="16" spans="2:27" ht="24" customHeight="1" x14ac:dyDescent="0.15">
      <c r="B16" s="169" t="s">
        <v>245</v>
      </c>
      <c r="C16" s="684" t="s">
        <v>243</v>
      </c>
      <c r="D16" s="684"/>
      <c r="E16" s="684"/>
      <c r="F16" s="685"/>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t="str">
        <f>IF(OR(ｷ.紙くず!D31&gt;0,ｷ.紙くず!D31&lt;0),ｷ.紙くず!D31,IF(M$19&gt;0,"0",0))</f>
        <v>0</v>
      </c>
      <c r="N16" s="326" t="str">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t="str">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t="str">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t="str">
        <f t="shared" si="0"/>
        <v>0</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5246.1</v>
      </c>
      <c r="I19" s="332">
        <f t="shared" si="1"/>
        <v>0</v>
      </c>
      <c r="J19" s="332">
        <f t="shared" si="1"/>
        <v>0</v>
      </c>
      <c r="K19" s="332">
        <f t="shared" si="1"/>
        <v>0</v>
      </c>
      <c r="L19" s="332">
        <f t="shared" si="1"/>
        <v>2.7</v>
      </c>
      <c r="M19" s="332">
        <f t="shared" si="1"/>
        <v>0.3</v>
      </c>
      <c r="N19" s="332">
        <f t="shared" si="1"/>
        <v>18.600000000000001</v>
      </c>
      <c r="O19" s="332">
        <f t="shared" si="1"/>
        <v>0</v>
      </c>
      <c r="P19" s="332">
        <f t="shared" si="1"/>
        <v>0</v>
      </c>
      <c r="Q19" s="332">
        <f t="shared" si="1"/>
        <v>0</v>
      </c>
      <c r="R19" s="332">
        <f t="shared" si="1"/>
        <v>0</v>
      </c>
      <c r="S19" s="332">
        <f t="shared" si="1"/>
        <v>2.2999999999999998</v>
      </c>
      <c r="T19" s="332">
        <f t="shared" si="1"/>
        <v>0</v>
      </c>
      <c r="U19" s="332">
        <f t="shared" si="1"/>
        <v>0</v>
      </c>
      <c r="V19" s="332">
        <f t="shared" si="1"/>
        <v>3032.4</v>
      </c>
      <c r="W19" s="332">
        <f t="shared" si="1"/>
        <v>0</v>
      </c>
      <c r="X19" s="332">
        <f t="shared" si="1"/>
        <v>0</v>
      </c>
      <c r="Y19" s="332">
        <f t="shared" si="1"/>
        <v>0</v>
      </c>
      <c r="Z19" s="333">
        <f t="shared" si="1"/>
        <v>5.6</v>
      </c>
      <c r="AA19" s="334">
        <f t="shared" ref="AA19:AA25" si="2">SUM(G19:Z19)</f>
        <v>8308.0000000000018</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5246.1</v>
      </c>
      <c r="I37" s="368">
        <f t="shared" si="8"/>
        <v>0</v>
      </c>
      <c r="J37" s="368">
        <f t="shared" si="8"/>
        <v>0</v>
      </c>
      <c r="K37" s="368">
        <f t="shared" si="8"/>
        <v>0</v>
      </c>
      <c r="L37" s="368">
        <f t="shared" si="8"/>
        <v>2.7</v>
      </c>
      <c r="M37" s="368">
        <f t="shared" si="8"/>
        <v>0.3</v>
      </c>
      <c r="N37" s="368">
        <f t="shared" si="8"/>
        <v>18.600000000000001</v>
      </c>
      <c r="O37" s="368">
        <f t="shared" si="8"/>
        <v>0</v>
      </c>
      <c r="P37" s="368">
        <f t="shared" si="8"/>
        <v>0</v>
      </c>
      <c r="Q37" s="368">
        <f t="shared" si="8"/>
        <v>0</v>
      </c>
      <c r="R37" s="368">
        <f t="shared" si="8"/>
        <v>0</v>
      </c>
      <c r="S37" s="368">
        <f t="shared" si="8"/>
        <v>2.2999999999999998</v>
      </c>
      <c r="T37" s="368">
        <f t="shared" si="8"/>
        <v>0</v>
      </c>
      <c r="U37" s="368">
        <f t="shared" si="8"/>
        <v>0</v>
      </c>
      <c r="V37" s="368">
        <f t="shared" si="8"/>
        <v>3032.4</v>
      </c>
      <c r="W37" s="368">
        <f t="shared" si="8"/>
        <v>0</v>
      </c>
      <c r="X37" s="368">
        <f t="shared" si="8"/>
        <v>0</v>
      </c>
      <c r="Y37" s="368">
        <f t="shared" si="8"/>
        <v>0</v>
      </c>
      <c r="Z37" s="369">
        <f t="shared" si="8"/>
        <v>5.6</v>
      </c>
      <c r="AA37" s="370">
        <f t="shared" si="4"/>
        <v>8308.0000000000018</v>
      </c>
    </row>
    <row r="38" spans="2:27" ht="24" customHeight="1" x14ac:dyDescent="0.15">
      <c r="B38" s="167"/>
      <c r="C38" s="655"/>
      <c r="D38" s="208"/>
      <c r="E38" s="206" t="s">
        <v>262</v>
      </c>
      <c r="F38" s="391"/>
      <c r="G38" s="359">
        <f t="shared" ref="G38:Z38" si="9">SUM(G39:G41)</f>
        <v>0</v>
      </c>
      <c r="H38" s="359">
        <f t="shared" si="9"/>
        <v>5246.1</v>
      </c>
      <c r="I38" s="359">
        <f t="shared" si="9"/>
        <v>0</v>
      </c>
      <c r="J38" s="359">
        <f t="shared" si="9"/>
        <v>0</v>
      </c>
      <c r="K38" s="359">
        <f t="shared" si="9"/>
        <v>0</v>
      </c>
      <c r="L38" s="359">
        <f t="shared" si="9"/>
        <v>2.7</v>
      </c>
      <c r="M38" s="359">
        <f t="shared" si="9"/>
        <v>0.3</v>
      </c>
      <c r="N38" s="359">
        <f t="shared" si="9"/>
        <v>18.600000000000001</v>
      </c>
      <c r="O38" s="359">
        <f t="shared" si="9"/>
        <v>0</v>
      </c>
      <c r="P38" s="359">
        <f t="shared" si="9"/>
        <v>0</v>
      </c>
      <c r="Q38" s="359">
        <f t="shared" si="9"/>
        <v>0</v>
      </c>
      <c r="R38" s="359">
        <f t="shared" si="9"/>
        <v>0</v>
      </c>
      <c r="S38" s="359">
        <f t="shared" si="9"/>
        <v>2.2999999999999998</v>
      </c>
      <c r="T38" s="359">
        <f t="shared" si="9"/>
        <v>0</v>
      </c>
      <c r="U38" s="359">
        <f t="shared" si="9"/>
        <v>0</v>
      </c>
      <c r="V38" s="359">
        <f t="shared" si="9"/>
        <v>3032.4</v>
      </c>
      <c r="W38" s="359">
        <f t="shared" si="9"/>
        <v>0</v>
      </c>
      <c r="X38" s="359">
        <f t="shared" si="9"/>
        <v>0</v>
      </c>
      <c r="Y38" s="359">
        <f t="shared" si="9"/>
        <v>0</v>
      </c>
      <c r="Z38" s="360">
        <f t="shared" si="9"/>
        <v>5.6</v>
      </c>
      <c r="AA38" s="361">
        <f t="shared" si="4"/>
        <v>8308.0000000000018</v>
      </c>
    </row>
    <row r="39" spans="2:27" ht="24" customHeight="1" x14ac:dyDescent="0.15">
      <c r="B39" s="167"/>
      <c r="C39" s="655"/>
      <c r="D39" s="209"/>
      <c r="E39" s="204"/>
      <c r="F39" s="202" t="s">
        <v>235</v>
      </c>
      <c r="G39" s="362">
        <f>+ｱ.燃え殻!$AA$28</f>
        <v>0</v>
      </c>
      <c r="H39" s="362">
        <f>+ｲ.汚泥!$AA$28</f>
        <v>5246.1</v>
      </c>
      <c r="I39" s="362">
        <f>+ｳ.廃油!$AA$28</f>
        <v>0</v>
      </c>
      <c r="J39" s="362">
        <f>+ｴ.廃酸!$AA$28</f>
        <v>0</v>
      </c>
      <c r="K39" s="362">
        <f>+ｵ.廃ｱﾙｶﾘ!$AA$28</f>
        <v>0</v>
      </c>
      <c r="L39" s="362">
        <f>+ｶ.廃ﾌﾟﾗ類!$AA$28</f>
        <v>2.7</v>
      </c>
      <c r="M39" s="362">
        <f>+ｷ.紙くず!$AA$28</f>
        <v>0.3</v>
      </c>
      <c r="N39" s="362">
        <f>+ｸ.木くず!$AA$28</f>
        <v>18.600000000000001</v>
      </c>
      <c r="O39" s="362">
        <f>+ｹ.繊維くず!$AA$28</f>
        <v>0</v>
      </c>
      <c r="P39" s="362">
        <f>+ｺ.動植物性残さ!$AA$28</f>
        <v>0</v>
      </c>
      <c r="Q39" s="362">
        <f>+ｻ.動物系固形不要物!$AA$28</f>
        <v>0</v>
      </c>
      <c r="R39" s="362">
        <f>+ｼ.ｺﾞﾑくず!$AA$28</f>
        <v>0</v>
      </c>
      <c r="S39" s="362">
        <f>+ｽ.金属くず!$AA$28</f>
        <v>2.2999999999999998</v>
      </c>
      <c r="T39" s="362">
        <f>+ｾ.ｶﾞﾗｽ･ｺﾝｸﾘ･陶磁器くず!$AA$28</f>
        <v>0</v>
      </c>
      <c r="U39" s="362">
        <f>+ｿ.鉱さい!$AA$28</f>
        <v>0</v>
      </c>
      <c r="V39" s="362">
        <f>+ﾀ.がれき類!$AA$28</f>
        <v>3032.4</v>
      </c>
      <c r="W39" s="362">
        <f>+ﾁ.動物のふん尿!$AA$28</f>
        <v>0</v>
      </c>
      <c r="X39" s="362">
        <f>+ﾂ.動物の死体!$AA$28</f>
        <v>0</v>
      </c>
      <c r="Y39" s="362">
        <f>+ﾃ.ばいじん!$AA$28</f>
        <v>0</v>
      </c>
      <c r="Z39" s="363">
        <f>+ﾄ.混合廃棄物その他!$AA$28</f>
        <v>5.6</v>
      </c>
      <c r="AA39" s="364">
        <f t="shared" si="4"/>
        <v>8308.0000000000018</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5246.1</v>
      </c>
      <c r="I43" s="371">
        <f>+ｳ.廃油!$AL$27</f>
        <v>0</v>
      </c>
      <c r="J43" s="371">
        <f>+ｴ.廃酸!$AL$27</f>
        <v>0</v>
      </c>
      <c r="K43" s="371">
        <f>+ｵ.廃ｱﾙｶﾘ!$AL$27</f>
        <v>0</v>
      </c>
      <c r="L43" s="371">
        <f>+ｶ.廃ﾌﾟﾗ類!$AL$27</f>
        <v>2.7</v>
      </c>
      <c r="M43" s="371">
        <f>+ｷ.紙くず!$AL$27</f>
        <v>0.3</v>
      </c>
      <c r="N43" s="371">
        <f>+ｸ.木くず!$AL$27</f>
        <v>18.600000000000001</v>
      </c>
      <c r="O43" s="371">
        <f>+ｹ.繊維くず!$AL$27</f>
        <v>0</v>
      </c>
      <c r="P43" s="371">
        <f>+ｺ.動植物性残さ!$AL$27</f>
        <v>0</v>
      </c>
      <c r="Q43" s="371">
        <f>+ｻ.動物系固形不要物!$AL$27</f>
        <v>0</v>
      </c>
      <c r="R43" s="371">
        <f>+ｼ.ｺﾞﾑくず!$AL$27</f>
        <v>0</v>
      </c>
      <c r="S43" s="371">
        <f>+ｽ.金属くず!$AL$27</f>
        <v>2.2999999999999998</v>
      </c>
      <c r="T43" s="371">
        <f>+ｾ.ｶﾞﾗｽ･ｺﾝｸﾘ･陶磁器くず!$AL$27</f>
        <v>0</v>
      </c>
      <c r="U43" s="371">
        <f>+ｿ.鉱さい!$AL$27</f>
        <v>0</v>
      </c>
      <c r="V43" s="371">
        <f>+ﾀ.がれき類!$AL$27</f>
        <v>3032.4</v>
      </c>
      <c r="W43" s="371">
        <f>+ﾁ.動物のふん尿!$AL$27</f>
        <v>0</v>
      </c>
      <c r="X43" s="371">
        <f>+ﾂ.動物の死体!$AL$27</f>
        <v>0</v>
      </c>
      <c r="Y43" s="371">
        <f>+ﾃ.ばいじん!$AL$27</f>
        <v>0</v>
      </c>
      <c r="Z43" s="372">
        <f>+ﾄ.混合廃棄物その他!$AL$27</f>
        <v>5.6</v>
      </c>
      <c r="AA43" s="373">
        <f t="shared" si="4"/>
        <v>8308.0000000000018</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1.8</v>
      </c>
      <c r="M44" s="374">
        <f>+ｷ.紙くず!$AL$30</f>
        <v>0.3</v>
      </c>
      <c r="N44" s="374">
        <f>+ｸ.木くず!$AL$30</f>
        <v>13.1</v>
      </c>
      <c r="O44" s="374">
        <f>+ｹ.繊維くず!$AL$30</f>
        <v>0</v>
      </c>
      <c r="P44" s="374">
        <f>+ｺ.動植物性残さ!$AL$30</f>
        <v>0</v>
      </c>
      <c r="Q44" s="374">
        <f>+ｻ.動物系固形不要物!$AL$30</f>
        <v>0</v>
      </c>
      <c r="R44" s="374">
        <f>+ｼ.ｺﾞﾑくず!$AL$30</f>
        <v>0</v>
      </c>
      <c r="S44" s="374">
        <f>+ｽ.金属くず!$AL$30</f>
        <v>2.2999999999999998</v>
      </c>
      <c r="T44" s="374">
        <f>+ｾ.ｶﾞﾗｽ･ｺﾝｸﾘ･陶磁器くず!$AL$30</f>
        <v>0</v>
      </c>
      <c r="U44" s="374">
        <f>+ｿ.鉱さい!$AL$30</f>
        <v>0</v>
      </c>
      <c r="V44" s="374">
        <f>+ﾀ.がれき類!$AL$30</f>
        <v>2728.3</v>
      </c>
      <c r="W44" s="374">
        <f>+ﾁ.動物のふん尿!$AL$30</f>
        <v>0</v>
      </c>
      <c r="X44" s="374">
        <f>+ﾂ.動物の死体!$AL$30</f>
        <v>0</v>
      </c>
      <c r="Y44" s="374">
        <f>+ﾃ.ばいじん!$AL$30</f>
        <v>0</v>
      </c>
      <c r="Z44" s="375">
        <f>+ﾄ.混合廃棄物その他!$AL$30</f>
        <v>5.6</v>
      </c>
      <c r="AA44" s="376">
        <f t="shared" si="4"/>
        <v>2751.4</v>
      </c>
    </row>
    <row r="45" spans="2:27" ht="24" customHeight="1" x14ac:dyDescent="0.15">
      <c r="B45" s="167"/>
      <c r="C45" s="174"/>
      <c r="D45" s="389" t="s">
        <v>190</v>
      </c>
      <c r="E45" s="666" t="s">
        <v>239</v>
      </c>
      <c r="F45" s="667"/>
      <c r="G45" s="377">
        <f>+ｱ.燃え殻!$AS$24</f>
        <v>0</v>
      </c>
      <c r="H45" s="377">
        <f>+ｲ.汚泥!$AS$24</f>
        <v>5246.1</v>
      </c>
      <c r="I45" s="377">
        <f>+ｳ.廃油!$AS$24</f>
        <v>0</v>
      </c>
      <c r="J45" s="377">
        <f>+ｴ.廃酸!$AS$24</f>
        <v>0</v>
      </c>
      <c r="K45" s="377">
        <f>+ｵ.廃ｱﾙｶﾘ!$AS$24</f>
        <v>0</v>
      </c>
      <c r="L45" s="377">
        <f>+ｶ.廃ﾌﾟﾗ類!$AS$24</f>
        <v>2.7</v>
      </c>
      <c r="M45" s="377">
        <f>+ｷ.紙くず!$AS$24</f>
        <v>0.3</v>
      </c>
      <c r="N45" s="377">
        <f>+ｸ.木くず!$AS$24</f>
        <v>18.600000000000001</v>
      </c>
      <c r="O45" s="377">
        <f>+ｹ.繊維くず!$AS$24</f>
        <v>0</v>
      </c>
      <c r="P45" s="377">
        <f>+ｺ.動植物性残さ!$AS$24</f>
        <v>0</v>
      </c>
      <c r="Q45" s="377">
        <f>+ｻ.動物系固形不要物!$AS$24</f>
        <v>0</v>
      </c>
      <c r="R45" s="377">
        <f>+ｼ.ｺﾞﾑくず!$AS$24</f>
        <v>0</v>
      </c>
      <c r="S45" s="377">
        <f>+ｽ.金属くず!$AS$24</f>
        <v>2.2999999999999998</v>
      </c>
      <c r="T45" s="377">
        <f>+ｾ.ｶﾞﾗｽ･ｺﾝｸﾘ･陶磁器くず!$AS$24</f>
        <v>0</v>
      </c>
      <c r="U45" s="377">
        <f>+ｿ.鉱さい!$AS$24</f>
        <v>0</v>
      </c>
      <c r="V45" s="377">
        <f>+ﾀ.がれき類!$AS$24</f>
        <v>3032.4</v>
      </c>
      <c r="W45" s="377">
        <f>+ﾁ.動物のふん尿!$AS$24</f>
        <v>0</v>
      </c>
      <c r="X45" s="377">
        <f>+ﾂ.動物の死体!$AS$24</f>
        <v>0</v>
      </c>
      <c r="Y45" s="377">
        <f>+ﾃ.ばいじん!$AS$24</f>
        <v>0</v>
      </c>
      <c r="Z45" s="378">
        <f>+ﾄ.混合廃棄物その他!$AS$24</f>
        <v>5.6</v>
      </c>
      <c r="AA45" s="379">
        <f t="shared" si="4"/>
        <v>8308.0000000000018</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5246.1</v>
      </c>
      <c r="I55" s="414">
        <f t="shared" si="10"/>
        <v>0</v>
      </c>
      <c r="J55" s="414">
        <f t="shared" si="10"/>
        <v>0</v>
      </c>
      <c r="K55" s="414">
        <f t="shared" si="10"/>
        <v>0</v>
      </c>
      <c r="L55" s="414">
        <f t="shared" si="10"/>
        <v>11.2</v>
      </c>
      <c r="M55" s="414">
        <f t="shared" si="10"/>
        <v>0.3</v>
      </c>
      <c r="N55" s="414">
        <f t="shared" si="10"/>
        <v>38.6</v>
      </c>
      <c r="O55" s="414">
        <f t="shared" si="10"/>
        <v>0</v>
      </c>
      <c r="P55" s="414">
        <f t="shared" si="10"/>
        <v>0</v>
      </c>
      <c r="Q55" s="414">
        <f t="shared" si="10"/>
        <v>0</v>
      </c>
      <c r="R55" s="414">
        <f t="shared" si="10"/>
        <v>0</v>
      </c>
      <c r="S55" s="414">
        <f t="shared" si="10"/>
        <v>2.2999999999999998</v>
      </c>
      <c r="T55" s="414">
        <f t="shared" si="10"/>
        <v>0</v>
      </c>
      <c r="U55" s="414">
        <f t="shared" si="10"/>
        <v>0</v>
      </c>
      <c r="V55" s="414">
        <f t="shared" si="10"/>
        <v>6247.2000000000007</v>
      </c>
      <c r="W55" s="414">
        <f t="shared" si="10"/>
        <v>0</v>
      </c>
      <c r="X55" s="414">
        <f t="shared" si="10"/>
        <v>0</v>
      </c>
      <c r="Y55" s="414">
        <f t="shared" si="10"/>
        <v>0</v>
      </c>
      <c r="Z55" s="414">
        <f t="shared" si="10"/>
        <v>16.899999999999999</v>
      </c>
      <c r="AA55" s="415">
        <f>+AA9+AA19+AA20</f>
        <v>11562.600000000002</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20"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875" style="21" customWidth="1"/>
    <col min="7" max="7" width="6.875" style="21" customWidth="1"/>
    <col min="8" max="8" width="13.875" style="21" customWidth="1"/>
    <col min="9" max="9" width="5.875" style="21" customWidth="1"/>
    <col min="10" max="10" width="3.875" style="21" customWidth="1"/>
    <col min="11" max="11" width="10.875" style="21" customWidth="1"/>
    <col min="12" max="12" width="6.875" style="21" customWidth="1"/>
    <col min="13" max="13" width="7.875" style="21" customWidth="1"/>
    <col min="14" max="14" width="6.875" style="21" customWidth="1"/>
    <col min="15" max="15" width="7.875" style="21" customWidth="1"/>
    <col min="16" max="16" width="2.1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  6 年  4 月 23 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横浜市中区尾上町1-6　ICON関内</v>
      </c>
      <c r="K16" s="705"/>
      <c r="L16" s="706"/>
      <c r="M16" s="706"/>
      <c r="N16" s="706"/>
      <c r="O16" s="707"/>
    </row>
    <row r="17" spans="1:15" ht="26.25" customHeight="1" x14ac:dyDescent="0.15">
      <c r="C17" s="78"/>
      <c r="H17" s="23" t="s">
        <v>7</v>
      </c>
      <c r="I17" s="23"/>
      <c r="J17" s="705" t="str">
        <f>+表紙!J40</f>
        <v>若築建設(株)横浜支店　支店長　田村康幸</v>
      </c>
      <c r="K17" s="705"/>
      <c r="L17" s="706"/>
      <c r="M17" s="706"/>
      <c r="N17" s="706"/>
      <c r="O17" s="707"/>
    </row>
    <row r="18" spans="1:15" x14ac:dyDescent="0.15">
      <c r="C18" s="78"/>
      <c r="J18" s="21" t="s">
        <v>8</v>
      </c>
      <c r="O18" s="79"/>
    </row>
    <row r="19" spans="1:15" x14ac:dyDescent="0.15">
      <c r="C19" s="78"/>
      <c r="J19" s="24" t="s">
        <v>9</v>
      </c>
      <c r="K19" s="24"/>
      <c r="L19" s="718" t="str">
        <f>IF(+表紙!L42="","",+表紙!L42)</f>
        <v>045-662-0814</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若築建設株式会社　横浜支店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2534</v>
      </c>
      <c r="N25" s="743"/>
      <c r="O25" s="744"/>
    </row>
    <row r="26" spans="1:15" ht="18" customHeight="1" x14ac:dyDescent="0.15">
      <c r="C26" s="467" t="s">
        <v>11</v>
      </c>
      <c r="D26" s="468"/>
      <c r="E26" s="469"/>
      <c r="F26" s="729" t="str">
        <f>+表紙!F49</f>
        <v>横浜市中区尾上町1-6</v>
      </c>
      <c r="G26" s="730"/>
      <c r="H26" s="730"/>
      <c r="I26" s="730"/>
      <c r="J26" s="730"/>
      <c r="K26" s="730"/>
      <c r="L26" s="126" t="s">
        <v>172</v>
      </c>
      <c r="M26" s="223"/>
      <c r="N26" s="733" t="str">
        <f>IF(+表紙!N49="","",+表紙!N49)</f>
        <v>045-662-0814</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０６　総合工事業</v>
      </c>
      <c r="M29" s="745"/>
      <c r="N29" s="703"/>
      <c r="O29" s="704"/>
    </row>
    <row r="30" spans="1:15" ht="22.5" customHeight="1" x14ac:dyDescent="0.15">
      <c r="C30" s="296"/>
      <c r="D30" s="307" t="s">
        <v>19</v>
      </c>
      <c r="E30" s="308" t="s">
        <v>365</v>
      </c>
      <c r="F30" s="694" t="s">
        <v>366</v>
      </c>
      <c r="G30" s="418"/>
      <c r="H30" s="695"/>
      <c r="I30" s="694" t="s">
        <v>367</v>
      </c>
      <c r="J30" s="421"/>
      <c r="K30" s="431"/>
      <c r="L30" s="697" t="str">
        <f>+表紙!L53</f>
        <v>－</v>
      </c>
      <c r="M30" s="698"/>
      <c r="N30" s="309" t="s">
        <v>368</v>
      </c>
      <c r="O30" s="310"/>
    </row>
    <row r="31" spans="1:15" ht="22.5" customHeight="1" x14ac:dyDescent="0.15">
      <c r="C31" s="296"/>
      <c r="D31" s="295"/>
      <c r="E31" s="311"/>
      <c r="F31" s="694" t="s">
        <v>369</v>
      </c>
      <c r="G31" s="418"/>
      <c r="H31" s="695"/>
      <c r="I31" s="696" t="s">
        <v>370</v>
      </c>
      <c r="J31" s="421"/>
      <c r="K31" s="421"/>
      <c r="L31" s="697">
        <f>+表紙!L54</f>
        <v>3284</v>
      </c>
      <c r="M31" s="698"/>
      <c r="N31" s="309" t="s">
        <v>368</v>
      </c>
      <c r="O31" s="310"/>
    </row>
    <row r="32" spans="1:15" ht="22.5" customHeight="1" x14ac:dyDescent="0.15">
      <c r="C32" s="296"/>
      <c r="D32" s="424" t="s">
        <v>371</v>
      </c>
      <c r="E32" s="425"/>
      <c r="F32" s="694" t="s">
        <v>372</v>
      </c>
      <c r="G32" s="418"/>
      <c r="H32" s="695"/>
      <c r="I32" s="696" t="s">
        <v>373</v>
      </c>
      <c r="J32" s="421"/>
      <c r="K32" s="421"/>
      <c r="L32" s="697" t="str">
        <f>+表紙!L55</f>
        <v>－</v>
      </c>
      <c r="M32" s="698"/>
      <c r="N32" s="309" t="s">
        <v>374</v>
      </c>
      <c r="O32" s="310"/>
    </row>
    <row r="33" spans="3:15" ht="22.5" customHeight="1" x14ac:dyDescent="0.15">
      <c r="C33" s="296"/>
      <c r="D33" s="424"/>
      <c r="E33" s="425"/>
      <c r="F33" s="694" t="s">
        <v>375</v>
      </c>
      <c r="G33" s="418"/>
      <c r="H33" s="695"/>
      <c r="I33" s="696" t="s">
        <v>376</v>
      </c>
      <c r="J33" s="421"/>
      <c r="K33" s="421"/>
      <c r="L33" s="697" t="str">
        <f>+表紙!L56</f>
        <v>－</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v>
      </c>
      <c r="G35" s="700"/>
      <c r="H35" s="700"/>
      <c r="I35" s="700"/>
      <c r="J35" s="700"/>
      <c r="K35" s="700"/>
      <c r="L35" s="700"/>
      <c r="M35" s="700"/>
      <c r="N35" s="700"/>
      <c r="O35" s="701"/>
    </row>
    <row r="36" spans="3:15" ht="23.25" customHeight="1" x14ac:dyDescent="0.15">
      <c r="C36" s="301"/>
      <c r="D36" s="318" t="s">
        <v>24</v>
      </c>
      <c r="E36" s="319" t="s">
        <v>378</v>
      </c>
      <c r="F36" s="702" t="str">
        <f>+表紙!F59</f>
        <v>(エリア内)令和6年4月1日現在　29名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3254.6000000000004</v>
      </c>
      <c r="I40" s="241" t="s">
        <v>4</v>
      </c>
      <c r="J40" s="447" t="s">
        <v>324</v>
      </c>
      <c r="K40" s="448"/>
      <c r="L40" s="449"/>
      <c r="M40" s="746">
        <f>+表紙!M63</f>
        <v>3254.6000000000004</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3254.6000000000004</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t="str">
        <f>+表紙!M65</f>
        <v>0</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2024-05-08T04:28:00Z</dcterms:created>
  <dcterms:modified xsi:type="dcterms:W3CDTF">2024-09-05T05:40:18Z</dcterms:modified>
</cp:coreProperties>
</file>