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6290" yWindow="2850" windowWidth="23250" windowHeight="1245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AA44" i="94"/>
  <c r="K226" i="95" s="1"/>
  <c r="K202" i="98" s="1"/>
  <c r="AA28" i="94"/>
  <c r="AA36" i="94"/>
  <c r="H31" i="94"/>
  <c r="H26" i="94" s="1"/>
  <c r="H27" i="94" s="1"/>
  <c r="H38" i="94"/>
  <c r="H37" i="94" s="1"/>
  <c r="O38" i="94"/>
  <c r="O37" i="94" s="1"/>
  <c r="O19" i="94" s="1"/>
  <c r="O13" i="94" s="1"/>
  <c r="AK27" i="82"/>
  <c r="X32" i="94"/>
  <c r="X31" i="94" s="1"/>
  <c r="X26" i="94" s="1"/>
  <c r="X27" i="94" s="1"/>
  <c r="X18" i="82"/>
  <c r="O16" i="83"/>
  <c r="Y50" i="94" s="1"/>
  <c r="X21" i="83"/>
  <c r="AK27" i="83"/>
  <c r="O16" i="94"/>
  <c r="O9" i="94"/>
  <c r="O55" i="94" s="1"/>
  <c r="O14" i="94"/>
  <c r="O12" i="94"/>
  <c r="X21" i="78"/>
  <c r="O16" i="79"/>
  <c r="R50" i="94" s="1"/>
  <c r="X21" i="89"/>
  <c r="F12" i="83"/>
  <c r="O18" i="94"/>
  <c r="O10" i="94"/>
  <c r="O15" i="94"/>
  <c r="O11"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O17" i="94"/>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<sst xmlns="http://schemas.openxmlformats.org/spreadsheetml/2006/main" count="3173" uniqueCount="462">
  <si>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</si>
  <si>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</si>
  <si>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</si>
  <si>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</si>
  <si>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</si>
  <si>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</si>
  <si>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</si>
  <si>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</si>
  <si>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</si>
  <si>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</si>
  <si>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</si>
  <si>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</si>
  <si>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</si>
  <si>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</si>
  <si>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</si>
  <si>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</si>
  <si>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</si>
  <si>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</si>
  <si>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</si>
  <si>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</si>
  <si>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</si>
  <si>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</si>
  <si>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</si>
  <si>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</si>
  <si>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</si>
  <si>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</si>
  <si>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</si>
  <si>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</si>
  <si>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</si>
  <si>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</si>
  <si>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</si>
  <si>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</si>
  <si>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</si>
  <si>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</si>
  <si>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</si>
  <si>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</si>
  <si>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</si>
  <si>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</si>
  <si>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</si>
  <si>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</si>
  <si>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</si>
  <si>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</si>
  <si>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</si>
  <si>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</si>
  <si>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</si>
  <si>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</si>
  <si>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</si>
  <si>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</si>
  <si>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</si>
  <si>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</si>
  <si>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</si>
  <si>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</si>
  <si>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</si>
  <si>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</si>
  <si>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</si>
  <si>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</si>
  <si>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</si>
  <si>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</si>
  <si>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</si>
  <si>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</si>
  <si>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</si>
  <si>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</si>
  <si>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</si>
  <si>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</si>
  <si>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</si>
  <si>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</si>
  <si>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</si>
  <si>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</si>
  <si>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</si>
  <si>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</si>
  <si>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</si>
  <si>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</si>
  <si>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</si>
  <si>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</si>
  <si>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</si>
  <si>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</si>
  <si>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</si>
  <si>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</si>
  <si>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</si>
  <si>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</si>
  <si>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</si>
  <si>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</si>
  <si>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</si>
  <si>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</si>
  <si>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</si>
  <si>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</si>
  <si>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</si>
  <si>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</si>
  <si>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</si>
  <si>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</si>
  <si>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</si>
  <si>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</si>
  <si>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</si>
  <si>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</si>
  <si>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</si>
  <si>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</si>
  <si>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</si>
  <si>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</si>
  <si>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</si>
  <si>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</si>
  <si>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</si>
  <si>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</si>
  <si>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</si>
  <si>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</si>
  <si>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</si>
  <si>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</si>
  <si>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</si>
  <si>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</si>
  <si>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</si>
  <si>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</si>
  <si>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</si>
  <si>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</si>
  <si>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</si>
  <si>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</si>
  <si>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</si>
  <si>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</si>
  <si>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</si>
  <si>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</si>
  <si>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</si>
  <si>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</si>
  <si>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</si>
  <si>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</si>
  <si>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</si>
  <si>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</si>
  <si>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</si>
  <si>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</si>
  <si>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</si>
  <si>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</si>
  <si>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</si>
  <si>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</si>
  <si>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</si>
  <si>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</si>
  <si>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</si>
  <si>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</si>
  <si>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</si>
  <si>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</si>
  <si>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</si>
  <si>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</si>
  <si>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</si>
  <si>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</si>
  <si>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</si>
  <si>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</si>
  <si>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</si>
  <si>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</si>
  <si>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</si>
  <si>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</si>
  <si>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</si>
  <si>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</si>
  <si>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</si>
  <si>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</si>
  <si>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</si>
  <si>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</si>
  <si>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</si>
  <si>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</si>
  <si>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</si>
  <si>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</si>
  <si>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</si>
  <si>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</si>
  <si>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</si>
  <si>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</si>
  <si>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</si>
  <si>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</si>
  <si>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</si>
  <si>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</si>
  <si>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</si>
  <si>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</si>
  <si>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</si>
  <si>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</si>
  <si>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</si>
  <si>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</si>
  <si>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</si>
  <si>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</si>
  <si>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</si>
  <si>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</si>
  <si>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</si>
  <si>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</si>
  <si>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</si>
  <si>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</si>
  <si>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</si>
  <si>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</si>
  <si>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</si>
  <si>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</si>
  <si>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</si>
  <si>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</si>
  <si>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</si>
  <si>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</si>
  <si>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</si>
  <si>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</si>
  <si>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</si>
  <si>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</si>
  <si>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</si>
  <si>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</si>
  <si>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</si>
  <si>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</si>
  <si>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</si>
  <si>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</si>
  <si>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</si>
  <si>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</si>
  <si>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</si>
  <si>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</si>
  <si>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</si>
  <si>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</si>
  <si>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</si>
  <si>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</si>
  <si>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</si>
  <si>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</si>
  <si>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</si>
  <si>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</si>
  <si>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</si>
  <si>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</si>
  <si>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</si>
  <si>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</si>
  <si>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</si>
  <si>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</si>
  <si>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</si>
  <si>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</si>
  <si>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</si>
  <si>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</si>
  <si>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</si>
  <si>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</si>
  <si>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</si>
  <si>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</si>
  <si>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</si>
  <si>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</si>
  <si>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</si>
  <si>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</si>
  <si>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</si>
  <si>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</si>
  <si>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</si>
  <si>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</si>
  <si>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</si>
  <si>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</si>
  <si>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</si>
  <si>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</si>
  <si>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</si>
  <si>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</si>
  <si>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</si>
  <si>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</si>
  <si>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</si>
  <si>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</si>
  <si>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</si>
  <si>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</si>
  <si>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</si>
  <si>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</si>
  <si>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</si>
  <si>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</si>
  <si>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</si>
  <si>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</si>
  <si>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</si>
  <si>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</si>
  <si>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</si>
  <si>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</si>
  <si>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</si>
  <si>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</si>
  <si>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</si>
  <si>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</si>
  <si>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</si>
  <si>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</si>
  <si>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</si>
  <si>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</si>
  <si>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</si>
  <si>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</si>
  <si>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</si>
  <si>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</si>
  <si>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</si>
  <si>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</si>
  <si>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</si>
  <si>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</si>
  <si>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</si>
  <si>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</si>
  <si>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</si>
  <si>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</si>
  <si>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</si>
  <si>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</si>
  <si>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</si>
  <si>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</si>
  <si>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</si>
  <si>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</si>
  <si>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</si>
  <si>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</si>
  <si>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</si>
  <si>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</si>
  <si>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</si>
  <si>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</si>
  <si>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</si>
  <si>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</si>
  <si>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</si>
  <si>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</si>
  <si>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</si>
  <si>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</si>
  <si>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</si>
  <si>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</si>
  <si>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</si>
  <si>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</si>
  <si>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</si>
  <si>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</si>
  <si>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</si>
  <si>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</si>
  <si>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</si>
  <si>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</si>
  <si>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</si>
  <si>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</si>
  <si>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</si>
  <si>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</si>
  <si>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</si>
  <si>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</si>
  <si>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</si>
  <si>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</si>
  <si>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</si>
  <si>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</si>
  <si>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</si>
  <si>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</si>
  <si>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</si>
  <si>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</si>
  <si>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</si>
  <si>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</si>
  <si>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</si>
  <si>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</si>
  <si>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</si>
  <si>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</si>
  <si>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</si>
  <si>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</si>
  <si>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</si>
  <si>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</si>
  <si>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</si>
  <si>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</si>
  <si>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</si>
  <si>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</si>
  <si>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</si>
  <si>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</si>
  <si>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</si>
  <si>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</si>
  <si>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</si>
  <si>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</si>
  <si>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</si>
  <si>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</si>
  <si>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</si>
  <si>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</si>
  <si>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</si>
  <si>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</si>
  <si>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</si>
  <si>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</si>
  <si>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</si>
  <si>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</si>
  <si>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</si>
  <si>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</si>
  <si>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</si>
  <si>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</si>
  <si>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</si>
  <si>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</si>
  <si>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</si>
  <si>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</si>
  <si>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</si>
  <si>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</si>
  <si>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</si>
  <si>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</si>
  <si>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</si>
  <si>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</si>
  <si>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</si>
  <si>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</si>
  <si>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</si>
  <si>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</si>
  <si>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</si>
  <si>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</si>
  <si>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</si>
  <si>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</si>
  <si>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</si>
  <si>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</si>
  <si>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</si>
  <si>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</si>
  <si>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</si>
  <si>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</si>
  <si>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</si>
  <si>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</si>
  <si>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</si>
  <si>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</si>
  <si>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</si>
  <si>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</si>
  <si>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</si>
  <si>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</si>
  <si>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</si>
  <si>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</si>
  <si>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</si>
  <si>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</si>
  <si>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</si>
  <si>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</si>
  <si>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</si>
  <si>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</si>
  <si>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</si>
  <si>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</si>
  <si>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</si>
  <si>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</si>
  <si>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</si>
  <si>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</si>
  <si>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</si>
  <si>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</si>
  <si>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</si>
  <si>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</si>
  <si>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</si>
  <si>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</si>
  <si>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</si>
  <si>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</si>
  <si>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</si>
  <si>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</si>
  <si>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</si>
  <si>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</si>
  <si>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</si>
  <si>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</si>
  <si>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</si>
  <si>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</si>
  <si>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</si>
  <si>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</si>
  <si>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</si>
  <si>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</si>
  <si>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</si>
  <si>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</si>
  <si>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</si>
  <si>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</si>
  <si>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</si>
  <si>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</si>
  <si>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</si>
  <si>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</si>
  <si>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</si>
  <si>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</si>
  <si>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</si>
  <si>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</si>
  <si>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</si>
  <si>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</si>
  <si>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</si>
  <si>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</si>
  <si>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</si>
  <si>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</si>
  <si>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</si>
  <si>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</si>
  <si>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</si>
  <si>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</si>
  <si>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</si>
  <si>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</si>
  <si>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</si>
  <si>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</si>
  <si>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</si>
  <si>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</si>
  <si>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</si>
  <si>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</si>
  <si>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</si>
  <si>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5月   31日</t>
    <phoneticPr fontId="3"/>
  </si>
  <si>
    <t>神奈川県横浜市戸塚区戸塚町157</t>
    <phoneticPr fontId="3"/>
  </si>
  <si>
    <t>大洋建設株式会社
代表取締役　黒田憲一</t>
    <phoneticPr fontId="3"/>
  </si>
  <si>
    <t>大洋建設株式会社</t>
    <phoneticPr fontId="3"/>
  </si>
  <si>
    <t>045-861-0025</t>
    <phoneticPr fontId="3"/>
  </si>
  <si>
    <t>横浜市長</t>
    <phoneticPr fontId="3"/>
  </si>
  <si>
    <t>Ｄ－建設業</t>
    <phoneticPr fontId="3"/>
  </si>
  <si>
    <t>D-建設業　　建築・土木工事及び不動産販売・賃貸</t>
    <phoneticPr fontId="3"/>
  </si>
  <si>
    <t>045-861-0025</t>
  </si>
  <si>
    <t>・汚泥→脱水→再資源化
・廃油→油水分離処理→再資源化
・廃プラスチック→破砕→溶融→圧縮→再資源化
・ガラス・コンクリートくず及び陶磁器→破砕→再資源化
・がれき類→破砕→再資源化
・紙くず→切断→再資源化
・木くず→切断→破砕→再資源化
・繊維くず→切断→再資源化
・混合廃棄物その他→選別・破砕→管理型埋立処分・再資源化
・がれき類（石綿含有）→安定型埋立処分
・金属くず→破砕→再資源化
　紙くず・金属は有価物として原則、産業廃棄物としない</t>
    <phoneticPr fontId="3"/>
  </si>
  <si>
    <t>代表取締役　　　  →　　　生産本部→建設部→建設現場→産業廃棄物管理者
　　　　　　　　　   　↑　　　　
環境管理責任者  →　　　管理本部→品質管理部→環境安全課</t>
    <phoneticPr fontId="3"/>
  </si>
  <si>
    <t>再生利用の為、混合廃棄物の減量化に努めている。
建設物解体工事の増加に伴い、がれき類の排出量が増加している。</t>
    <phoneticPr fontId="3"/>
  </si>
  <si>
    <t>今後も産業廃棄物、特に混合廃棄物の減量化を行い、再生利用、再生利用率の向上に努める。また、優良認定処理業者への処理委託量を増やしていく。</t>
    <phoneticPr fontId="3"/>
  </si>
  <si>
    <t>建設汚泥、廃プラスチック、紙くず、木くず、金属くず、コンクリートがらアスコンがら、繊維くず、廃石膏ボード、ガラス・陶磁器くず、その他がれき類の11品目で分別収集を行っている。</t>
    <phoneticPr fontId="3"/>
  </si>
  <si>
    <t>現状の分別廃棄物以外の廃棄物の発生が予想される時は、別途分別収集を行う</t>
    <phoneticPr fontId="3"/>
  </si>
  <si>
    <t>・廃棄物の種類、性状、処理能力を踏まえ業者を選択
・優良認定処理業者の委託優先
・定期的に処理施設の確認を行う</t>
    <phoneticPr fontId="3"/>
  </si>
  <si>
    <t>・廃棄物の種類、性状、処理能力を踏まえ業者を選択
・優良認定処理業者の委託優先
・出来る限り単品分別により再生利用業者へ委託し、再資源化率の向上を図る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</si>
</sst>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23060" y="2194560"/>
          <a:ext cx="434340" cy="63246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17133" y="2193713"/>
          <a:ext cx="433494" cy="634154"/>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15440" y="2194560"/>
          <a:ext cx="434340" cy="63246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15440" y="2179320"/>
          <a:ext cx="434340" cy="63246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15440" y="2217420"/>
          <a:ext cx="43434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17133" y="2208953"/>
          <a:ext cx="433494" cy="641774"/>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15440" y="2186940"/>
          <a:ext cx="434340" cy="63246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15440" y="2186940"/>
          <a:ext cx="434340" cy="63246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15440" y="2202180"/>
          <a:ext cx="434340" cy="64008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15440" y="2186940"/>
          <a:ext cx="434340" cy="63246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15440" y="2194560"/>
          <a:ext cx="434340" cy="63246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15440" y="2186940"/>
          <a:ext cx="434340" cy="63246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15440" y="2179320"/>
          <a:ext cx="43434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15440" y="2202180"/>
          <a:ext cx="434340" cy="64008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15440" y="2194560"/>
          <a:ext cx="434340" cy="63246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15440" y="2194560"/>
          <a:ext cx="434340" cy="63246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15440" y="2202180"/>
          <a:ext cx="434340" cy="64008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15440" y="2194560"/>
          <a:ext cx="434340" cy="63246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15440" y="2186940"/>
          <a:ext cx="434340" cy="63246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15440" y="2179320"/>
          <a:ext cx="434340" cy="63246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115" zoomScaleNormal="115" zoomScaleSheetLayoutView="115" workbookViewId="0">
      <selection activeCell="W247" sqref="W247"/>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450</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449</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2529</v>
      </c>
      <c r="Q49" s="567"/>
      <c r="R49" s="567"/>
      <c r="S49" s="567"/>
      <c r="T49" s="567"/>
      <c r="U49" s="568"/>
    </row>
    <row r="50" spans="3:23" ht="26.25" customHeight="1" x14ac:dyDescent="0.15">
      <c r="C50" s="538" t="s">
        <v>11</v>
      </c>
      <c r="D50" s="539"/>
      <c r="E50" s="540"/>
      <c r="F50" s="549" t="s">
        <v>446</v>
      </c>
      <c r="G50" s="550"/>
      <c r="H50" s="550"/>
      <c r="I50" s="550"/>
      <c r="J50" s="550"/>
      <c r="K50" s="550"/>
      <c r="L50" s="550"/>
      <c r="M50" s="550"/>
      <c r="N50" s="341" t="s">
        <v>172</v>
      </c>
      <c r="O50" s="449"/>
      <c r="P50" s="450"/>
      <c r="Q50" s="553" t="s">
        <v>453</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451</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9390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42</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454</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455</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9</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8433.7999999999993</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456</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9</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7590.4000000000005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457</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458</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459</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8433.7999999999993</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3265.8</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8157.2</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460</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7590.4000000000005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2939.3</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7341.5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461</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5"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大洋建設株式会社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7" zoomScale="90" zoomScaleNormal="90" workbookViewId="0">
      <selection activeCell="AX28" sqref="AX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221.5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246.1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221.5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221.5</v>
      </c>
      <c r="P27" s="718"/>
      <c r="Q27" s="718"/>
      <c r="R27" s="718"/>
      <c r="S27" s="49" t="s">
        <v>38</v>
      </c>
      <c r="T27" s="70"/>
      <c r="U27" s="70"/>
      <c r="X27" s="68" t="s">
        <v>39</v>
      </c>
      <c r="Y27" s="71"/>
      <c r="AG27" s="58"/>
      <c r="AH27" s="58"/>
      <c r="AI27" s="58"/>
      <c r="AJ27" s="58"/>
      <c r="AK27" s="668">
        <f>+AG18+O27</f>
        <v>221.5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221.5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246.1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221.5</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246.1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7" zoomScale="90" zoomScaleNormal="90" workbookViewId="0">
      <selection activeCell="AW30" sqref="AW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112.6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125.1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112.6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112.6</v>
      </c>
      <c r="P27" s="718"/>
      <c r="Q27" s="718"/>
      <c r="R27" s="718"/>
      <c r="S27" s="49" t="s">
        <v>38</v>
      </c>
      <c r="T27" s="70"/>
      <c r="U27" s="70"/>
      <c r="X27" s="68" t="s">
        <v>39</v>
      </c>
      <c r="Y27" s="71"/>
      <c r="AG27" s="58"/>
      <c r="AH27" s="58"/>
      <c r="AI27" s="58"/>
      <c r="AJ27" s="58"/>
      <c r="AK27" s="668">
        <f>+AG18+O27</f>
        <v>112.6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112.6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125.1</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124.8</v>
      </c>
      <c r="G30" s="674"/>
      <c r="H30" s="214" t="s">
        <v>198</v>
      </c>
      <c r="L30" s="682"/>
      <c r="O30" s="61"/>
      <c r="Q30" s="684">
        <f>+ROUND(Z28,1)+ROUND(Z29,1)+ROUND(Z30,1)</f>
        <v>112.6</v>
      </c>
      <c r="R30" s="718"/>
      <c r="S30" s="718"/>
      <c r="T30" s="718"/>
      <c r="U30" s="49" t="s">
        <v>16</v>
      </c>
      <c r="X30" s="726" t="s">
        <v>186</v>
      </c>
      <c r="Y30" s="727"/>
      <c r="Z30" s="670"/>
      <c r="AA30" s="671"/>
      <c r="AB30" s="671"/>
      <c r="AC30" s="671"/>
      <c r="AD30" s="671"/>
      <c r="AE30" s="49" t="s">
        <v>13</v>
      </c>
      <c r="AK30" s="655">
        <v>112.3</v>
      </c>
      <c r="AL30" s="656"/>
      <c r="AM30" s="656"/>
      <c r="AN30" s="656"/>
      <c r="AO30" s="57" t="s">
        <v>13</v>
      </c>
      <c r="AR30" s="667"/>
      <c r="AS30" s="664"/>
      <c r="AT30" s="664"/>
      <c r="AU30" s="665"/>
    </row>
    <row r="31" spans="2:48" ht="27" customHeight="1" thickTop="1" thickBot="1" x14ac:dyDescent="0.2">
      <c r="B31" s="690" t="s">
        <v>375</v>
      </c>
      <c r="C31" s="679"/>
      <c r="D31" s="679"/>
      <c r="E31" s="680"/>
      <c r="F31" s="673">
        <v>125.1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1" workbookViewId="0">
      <selection activeCell="X23" sqref="X2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104.7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116.3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104.7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104.7</v>
      </c>
      <c r="P27" s="718"/>
      <c r="Q27" s="718"/>
      <c r="R27" s="718"/>
      <c r="S27" s="49" t="s">
        <v>38</v>
      </c>
      <c r="T27" s="70"/>
      <c r="U27" s="70"/>
      <c r="X27" s="68" t="s">
        <v>39</v>
      </c>
      <c r="Y27" s="71"/>
      <c r="AG27" s="58"/>
      <c r="AH27" s="58"/>
      <c r="AI27" s="58"/>
      <c r="AJ27" s="58"/>
      <c r="AK27" s="668">
        <f>+AG18+O27</f>
        <v>104.7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104.7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116.3</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116.3</v>
      </c>
      <c r="G30" s="674"/>
      <c r="H30" s="214" t="s">
        <v>198</v>
      </c>
      <c r="L30" s="682"/>
      <c r="O30" s="61"/>
      <c r="Q30" s="684">
        <f>+ROUND(Z28,1)+ROUND(Z29,1)+ROUND(Z30,1)</f>
        <v>104.7</v>
      </c>
      <c r="R30" s="718"/>
      <c r="S30" s="718"/>
      <c r="T30" s="718"/>
      <c r="U30" s="49" t="s">
        <v>16</v>
      </c>
      <c r="X30" s="726" t="s">
        <v>186</v>
      </c>
      <c r="Y30" s="727"/>
      <c r="Z30" s="670"/>
      <c r="AA30" s="671"/>
      <c r="AB30" s="671"/>
      <c r="AC30" s="671"/>
      <c r="AD30" s="671"/>
      <c r="AE30" s="49" t="s">
        <v>13</v>
      </c>
      <c r="AK30" s="655">
        <v>104.7</v>
      </c>
      <c r="AL30" s="656"/>
      <c r="AM30" s="656"/>
      <c r="AN30" s="656"/>
      <c r="AO30" s="57" t="s">
        <v>13</v>
      </c>
      <c r="AR30" s="667"/>
      <c r="AS30" s="664"/>
      <c r="AT30" s="664"/>
      <c r="AU30" s="665"/>
    </row>
    <row r="31" spans="2:48" ht="27" customHeight="1" thickTop="1" thickBot="1" x14ac:dyDescent="0.2">
      <c r="B31" s="690" t="s">
        <v>375</v>
      </c>
      <c r="C31" s="679"/>
      <c r="D31" s="679"/>
      <c r="E31" s="680"/>
      <c r="F31" s="673">
        <v>116.3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4" workbookViewId="0">
      <selection activeCell="AS34" sqref="AS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415.4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461.5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415.4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415.4</v>
      </c>
      <c r="P27" s="718"/>
      <c r="Q27" s="718"/>
      <c r="R27" s="718"/>
      <c r="S27" s="49" t="s">
        <v>38</v>
      </c>
      <c r="T27" s="70"/>
      <c r="U27" s="70"/>
      <c r="X27" s="68" t="s">
        <v>39</v>
      </c>
      <c r="Y27" s="71"/>
      <c r="AG27" s="58"/>
      <c r="AH27" s="58"/>
      <c r="AI27" s="58"/>
      <c r="AJ27" s="58"/>
      <c r="AK27" s="668">
        <f>+AG18+O27</f>
        <v>415.4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415.4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461.5</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389.5</v>
      </c>
      <c r="G30" s="674"/>
      <c r="H30" s="214" t="s">
        <v>198</v>
      </c>
      <c r="L30" s="682"/>
      <c r="O30" s="61"/>
      <c r="Q30" s="684">
        <f>+ROUND(Z28,1)+ROUND(Z29,1)+ROUND(Z30,1)</f>
        <v>415.4</v>
      </c>
      <c r="R30" s="718"/>
      <c r="S30" s="718"/>
      <c r="T30" s="718"/>
      <c r="U30" s="49" t="s">
        <v>16</v>
      </c>
      <c r="X30" s="726" t="s">
        <v>186</v>
      </c>
      <c r="Y30" s="727"/>
      <c r="Z30" s="670"/>
      <c r="AA30" s="671"/>
      <c r="AB30" s="671"/>
      <c r="AC30" s="671"/>
      <c r="AD30" s="671"/>
      <c r="AE30" s="49" t="s">
        <v>13</v>
      </c>
      <c r="AK30" s="655">
        <v>350.6</v>
      </c>
      <c r="AL30" s="656"/>
      <c r="AM30" s="656"/>
      <c r="AN30" s="656"/>
      <c r="AO30" s="57" t="s">
        <v>13</v>
      </c>
      <c r="AR30" s="667"/>
      <c r="AS30" s="664"/>
      <c r="AT30" s="664"/>
      <c r="AU30" s="665"/>
    </row>
    <row r="31" spans="2:48" ht="27" customHeight="1" thickTop="1" thickBot="1" x14ac:dyDescent="0.2">
      <c r="B31" s="690" t="s">
        <v>375</v>
      </c>
      <c r="C31" s="679"/>
      <c r="D31" s="679"/>
      <c r="E31" s="680"/>
      <c r="F31" s="673">
        <v>461.5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1" workbookViewId="0">
      <selection activeCell="AA24" sqref="AA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6.2</v>
      </c>
      <c r="P27" s="718"/>
      <c r="Q27" s="718"/>
      <c r="R27" s="718"/>
      <c r="S27" s="49" t="s">
        <v>38</v>
      </c>
      <c r="T27" s="70"/>
      <c r="U27" s="70"/>
      <c r="X27" s="68" t="s">
        <v>39</v>
      </c>
      <c r="Y27" s="71"/>
      <c r="AG27" s="58"/>
      <c r="AH27" s="58"/>
      <c r="AI27" s="58"/>
      <c r="AJ27" s="58"/>
      <c r="AK27" s="668">
        <f>+AG18+O27</f>
        <v>6.2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6.9</v>
      </c>
      <c r="G30" s="674"/>
      <c r="H30" s="214" t="s">
        <v>198</v>
      </c>
      <c r="L30" s="682"/>
      <c r="O30" s="61"/>
      <c r="Q30" s="684">
        <f>+ROUND(Z28,1)+ROUND(Z29,1)+ROUND(Z30,1)</f>
        <v>6.2</v>
      </c>
      <c r="R30" s="718"/>
      <c r="S30" s="718"/>
      <c r="T30" s="718"/>
      <c r="U30" s="49" t="s">
        <v>16</v>
      </c>
      <c r="X30" s="726" t="s">
        <v>186</v>
      </c>
      <c r="Y30" s="727"/>
      <c r="Z30" s="670"/>
      <c r="AA30" s="671"/>
      <c r="AB30" s="671"/>
      <c r="AC30" s="671"/>
      <c r="AD30" s="671"/>
      <c r="AE30" s="49" t="s">
        <v>13</v>
      </c>
      <c r="AK30" s="655">
        <v>6.2</v>
      </c>
      <c r="AL30" s="656"/>
      <c r="AM30" s="656"/>
      <c r="AN30" s="656"/>
      <c r="AO30" s="57" t="s">
        <v>13</v>
      </c>
      <c r="AR30" s="667"/>
      <c r="AS30" s="664"/>
      <c r="AT30" s="664"/>
      <c r="AU30" s="665"/>
    </row>
    <row r="31" spans="2:48" ht="27" customHeight="1" thickTop="1" thickBot="1" x14ac:dyDescent="0.2">
      <c r="B31" s="690" t="s">
        <v>375</v>
      </c>
      <c r="C31" s="679"/>
      <c r="D31" s="679"/>
      <c r="E31" s="680"/>
      <c r="F31" s="673">
        <v>6.9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1" workbookViewId="0">
      <selection activeCell="V22" sqref="V2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61.8</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68.7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61.8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61.8</v>
      </c>
      <c r="P27" s="718"/>
      <c r="Q27" s="718"/>
      <c r="R27" s="718"/>
      <c r="S27" s="49" t="s">
        <v>38</v>
      </c>
      <c r="T27" s="70"/>
      <c r="U27" s="70"/>
      <c r="X27" s="68" t="s">
        <v>39</v>
      </c>
      <c r="Y27" s="71"/>
      <c r="AG27" s="58"/>
      <c r="AH27" s="58"/>
      <c r="AI27" s="58"/>
      <c r="AJ27" s="58"/>
      <c r="AK27" s="668">
        <f>+AG18+O27</f>
        <v>61.8</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61.8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68.7</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14.3</v>
      </c>
      <c r="G30" s="674"/>
      <c r="H30" s="214" t="s">
        <v>198</v>
      </c>
      <c r="L30" s="682"/>
      <c r="O30" s="61"/>
      <c r="Q30" s="684">
        <f>+ROUND(Z28,1)+ROUND(Z29,1)+ROUND(Z30,1)</f>
        <v>61.8</v>
      </c>
      <c r="R30" s="718"/>
      <c r="S30" s="718"/>
      <c r="T30" s="718"/>
      <c r="U30" s="49" t="s">
        <v>16</v>
      </c>
      <c r="X30" s="726" t="s">
        <v>186</v>
      </c>
      <c r="Y30" s="727"/>
      <c r="Z30" s="670"/>
      <c r="AA30" s="671"/>
      <c r="AB30" s="671"/>
      <c r="AC30" s="671"/>
      <c r="AD30" s="671"/>
      <c r="AE30" s="49" t="s">
        <v>13</v>
      </c>
      <c r="AK30" s="655">
        <v>12.9</v>
      </c>
      <c r="AL30" s="656"/>
      <c r="AM30" s="656"/>
      <c r="AN30" s="656"/>
      <c r="AO30" s="57" t="s">
        <v>13</v>
      </c>
      <c r="AR30" s="667"/>
      <c r="AS30" s="664"/>
      <c r="AT30" s="664"/>
      <c r="AU30" s="665"/>
    </row>
    <row r="31" spans="2:48" ht="27" customHeight="1" thickTop="1" thickBot="1" x14ac:dyDescent="0.2">
      <c r="B31" s="690" t="s">
        <v>375</v>
      </c>
      <c r="C31" s="679"/>
      <c r="D31" s="679"/>
      <c r="E31" s="680"/>
      <c r="F31" s="673">
        <v>68.7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2" workbookViewId="0">
      <selection activeCell="Y23" sqref="Y2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103.1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114.6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103.1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103.1</v>
      </c>
      <c r="P27" s="718"/>
      <c r="Q27" s="718"/>
      <c r="R27" s="718"/>
      <c r="S27" s="49" t="s">
        <v>38</v>
      </c>
      <c r="T27" s="70"/>
      <c r="U27" s="70"/>
      <c r="X27" s="68" t="s">
        <v>39</v>
      </c>
      <c r="Y27" s="71"/>
      <c r="AG27" s="58"/>
      <c r="AH27" s="58"/>
      <c r="AI27" s="58"/>
      <c r="AJ27" s="58"/>
      <c r="AK27" s="668">
        <f>+AG18+O27</f>
        <v>103.1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103.1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114.6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84.6</v>
      </c>
      <c r="G30" s="674"/>
      <c r="H30" s="214" t="s">
        <v>198</v>
      </c>
      <c r="L30" s="682"/>
      <c r="O30" s="61"/>
      <c r="Q30" s="684">
        <f>+ROUND(Z28,1)+ROUND(Z29,1)+ROUND(Z30,1)</f>
        <v>103.1</v>
      </c>
      <c r="R30" s="718"/>
      <c r="S30" s="718"/>
      <c r="T30" s="718"/>
      <c r="U30" s="49" t="s">
        <v>16</v>
      </c>
      <c r="X30" s="726" t="s">
        <v>186</v>
      </c>
      <c r="Y30" s="727"/>
      <c r="Z30" s="670"/>
      <c r="AA30" s="671"/>
      <c r="AB30" s="671"/>
      <c r="AC30" s="671"/>
      <c r="AD30" s="671"/>
      <c r="AE30" s="49" t="s">
        <v>13</v>
      </c>
      <c r="AK30" s="655">
        <v>76.099999999999994</v>
      </c>
      <c r="AL30" s="656"/>
      <c r="AM30" s="656"/>
      <c r="AN30" s="656"/>
      <c r="AO30" s="57" t="s">
        <v>13</v>
      </c>
      <c r="AR30" s="667"/>
      <c r="AS30" s="664"/>
      <c r="AT30" s="664"/>
      <c r="AU30" s="665"/>
    </row>
    <row r="31" spans="2:48" ht="27" customHeight="1" thickTop="1" thickBot="1" x14ac:dyDescent="0.2">
      <c r="B31" s="690" t="s">
        <v>375</v>
      </c>
      <c r="C31" s="679"/>
      <c r="D31" s="679"/>
      <c r="E31" s="680"/>
      <c r="F31" s="673">
        <v>114.6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1" workbookViewId="0">
      <selection activeCell="O22" sqref="O22:U2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6306.5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7007.2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6295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6306.5</v>
      </c>
      <c r="P27" s="718"/>
      <c r="Q27" s="718"/>
      <c r="R27" s="718"/>
      <c r="S27" s="49" t="s">
        <v>38</v>
      </c>
      <c r="T27" s="70"/>
      <c r="U27" s="70"/>
      <c r="X27" s="68" t="s">
        <v>39</v>
      </c>
      <c r="Y27" s="71"/>
      <c r="AG27" s="58"/>
      <c r="AH27" s="58"/>
      <c r="AI27" s="58"/>
      <c r="AJ27" s="58"/>
      <c r="AK27" s="668">
        <f>+AG18+O27</f>
        <v>6306.5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6295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7007.2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2251.5</v>
      </c>
      <c r="G30" s="674"/>
      <c r="H30" s="214" t="s">
        <v>198</v>
      </c>
      <c r="L30" s="682"/>
      <c r="O30" s="61"/>
      <c r="Q30" s="684">
        <f>+ROUND(Z28,1)+ROUND(Z29,1)+ROUND(Z30,1)</f>
        <v>6295</v>
      </c>
      <c r="R30" s="718"/>
      <c r="S30" s="718"/>
      <c r="T30" s="718"/>
      <c r="U30" s="49" t="s">
        <v>16</v>
      </c>
      <c r="X30" s="726" t="s">
        <v>186</v>
      </c>
      <c r="Y30" s="727"/>
      <c r="Z30" s="670"/>
      <c r="AA30" s="671"/>
      <c r="AB30" s="671"/>
      <c r="AC30" s="671"/>
      <c r="AD30" s="671"/>
      <c r="AE30" s="49" t="s">
        <v>13</v>
      </c>
      <c r="AK30" s="655">
        <v>2026.4</v>
      </c>
      <c r="AL30" s="656"/>
      <c r="AM30" s="656"/>
      <c r="AN30" s="656"/>
      <c r="AO30" s="57" t="s">
        <v>13</v>
      </c>
      <c r="AR30" s="667"/>
      <c r="AS30" s="664"/>
      <c r="AT30" s="664"/>
      <c r="AU30" s="665"/>
    </row>
    <row r="31" spans="2:48" ht="27" customHeight="1" thickTop="1" thickBot="1" x14ac:dyDescent="0.2">
      <c r="B31" s="690" t="s">
        <v>375</v>
      </c>
      <c r="C31" s="679"/>
      <c r="D31" s="679"/>
      <c r="E31" s="680"/>
      <c r="F31" s="673">
        <v>6994.4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11.5</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8" workbookViewId="0">
      <selection activeCell="Z24" sqref="Z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大洋建設株式会社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258.60000000000002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287.40000000000003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21.2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258.60000000000002</v>
      </c>
      <c r="P27" s="718"/>
      <c r="Q27" s="718"/>
      <c r="R27" s="718"/>
      <c r="S27" s="49" t="s">
        <v>38</v>
      </c>
      <c r="T27" s="70"/>
      <c r="U27" s="70"/>
      <c r="X27" s="68" t="s">
        <v>39</v>
      </c>
      <c r="Y27" s="71"/>
      <c r="AG27" s="58"/>
      <c r="AH27" s="58"/>
      <c r="AI27" s="58"/>
      <c r="AJ27" s="58"/>
      <c r="AK27" s="668">
        <f>+AG18+O27</f>
        <v>258.60000000000002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21.2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287.40000000000003</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277.89999999999998</v>
      </c>
      <c r="G30" s="674"/>
      <c r="H30" s="214" t="s">
        <v>198</v>
      </c>
      <c r="L30" s="682"/>
      <c r="O30" s="61"/>
      <c r="Q30" s="684">
        <f>+ROUND(Z28,1)+ROUND(Z29,1)+ROUND(Z30,1)</f>
        <v>21.2</v>
      </c>
      <c r="R30" s="718"/>
      <c r="S30" s="718"/>
      <c r="T30" s="718"/>
      <c r="U30" s="49" t="s">
        <v>16</v>
      </c>
      <c r="X30" s="726" t="s">
        <v>186</v>
      </c>
      <c r="Y30" s="727"/>
      <c r="Z30" s="670"/>
      <c r="AA30" s="671"/>
      <c r="AB30" s="671"/>
      <c r="AC30" s="671"/>
      <c r="AD30" s="671"/>
      <c r="AE30" s="49" t="s">
        <v>13</v>
      </c>
      <c r="AK30" s="655">
        <v>250.1</v>
      </c>
      <c r="AL30" s="656"/>
      <c r="AM30" s="656"/>
      <c r="AN30" s="656"/>
      <c r="AO30" s="57" t="s">
        <v>13</v>
      </c>
      <c r="AR30" s="667"/>
      <c r="AS30" s="664"/>
      <c r="AT30" s="664"/>
      <c r="AU30" s="665"/>
    </row>
    <row r="31" spans="2:48" ht="27" customHeight="1" thickTop="1" thickBot="1" x14ac:dyDescent="0.2">
      <c r="B31" s="690" t="s">
        <v>375</v>
      </c>
      <c r="C31" s="679"/>
      <c r="D31" s="679"/>
      <c r="E31" s="680"/>
      <c r="F31" s="673">
        <v>23.6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237.4</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大洋建設株式会社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246.1</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125.1</v>
      </c>
      <c r="M9" s="377">
        <f>IF(OR(ｷ.紙くず!F24&gt;0,ｷ.紙くず!F24&lt;0),ｷ.紙くず!F24,IF(M$19&gt;0,"0",0))</f>
        <v>116.3</v>
      </c>
      <c r="N9" s="377">
        <f>IF(OR(ｸ.木くず!F24&gt;0,ｸ.木くず!F24&lt;0),ｸ.木くず!F24,IF(N$19&gt;0,"0",0))</f>
        <v>461.5</v>
      </c>
      <c r="O9" s="377">
        <f>IF(OR(ｹ.繊維くず!F24&gt;0,ｹ.繊維くず!F24&lt;0),ｹ.繊維くず!F24,IF(O$19&gt;0,"0",0))</f>
        <v>6.9</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68.7</v>
      </c>
      <c r="T9" s="377">
        <f>IF(OR(ｾ.ｶﾞﾗｽ･ｺﾝｸﾘ･陶磁器くず!F24&gt;0,ｾ.ｶﾞﾗｽ･ｺﾝｸﾘ･陶磁器くず!F24&lt;0),ｾ.ｶﾞﾗｽ･ｺﾝｸﾘ･陶磁器くず!F24,IF(T$19&gt;0,"0",0))</f>
        <v>114.6</v>
      </c>
      <c r="U9" s="377">
        <f>IF(OR(ｿ.鉱さい!F24&gt;0,ｿ.鉱さい!F24&lt;0),ｿ.鉱さい!F24,IF(U$19&gt;0,"0",0))</f>
        <v>0</v>
      </c>
      <c r="V9" s="377">
        <f>IF(OR(ﾀ.がれき類!F24&gt;0,ﾀ.がれき類!F24&lt;0),ﾀ.がれき類!F24,IF(V$19&gt;0,"0",0))</f>
        <v>7007.2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287.40000000000003</v>
      </c>
      <c r="AA9" s="379">
        <f>IF(SUM(G9:Z9)&gt;0,SUM(G9:Z9),IF(AA$19&gt;0,"0",0))</f>
        <v>8433.7999999999993</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246.1</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125.1</v>
      </c>
      <c r="M14" s="383">
        <f>IF(OR(ｷ.紙くず!F29&gt;0,ｷ.紙くず!F29&lt;0),ｷ.紙くず!F29,IF(M$19&gt;0,"0",0))</f>
        <v>116.3</v>
      </c>
      <c r="N14" s="383">
        <f>IF(OR(ｸ.木くず!F29&gt;0,ｸ.木くず!F29&lt;0),ｸ.木くず!F29,IF(N$19&gt;0,"0",0))</f>
        <v>461.5</v>
      </c>
      <c r="O14" s="383">
        <f>IF(OR(ｹ.繊維くず!F29&gt;0,ｹ.繊維くず!F29&lt;0),ｹ.繊維くず!F29,IF(O$19&gt;0,"0",0))</f>
        <v>6.9</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68.7</v>
      </c>
      <c r="T14" s="383">
        <f>IF(OR(ｾ.ｶﾞﾗｽ･ｺﾝｸﾘ･陶磁器くず!F29&gt;0,ｾ.ｶﾞﾗｽ･ｺﾝｸﾘ･陶磁器くず!F29&lt;0),ｾ.ｶﾞﾗｽ･ｺﾝｸﾘ･陶磁器くず!F29,IF(T$19&gt;0,"0",0))</f>
        <v>114.6</v>
      </c>
      <c r="U14" s="383">
        <f>IF(OR(ｿ.鉱さい!F29&gt;0,ｿ.鉱さい!F29&lt;0),ｿ.鉱さい!F29,IF(U$19&gt;0,"0",0))</f>
        <v>0</v>
      </c>
      <c r="V14" s="383">
        <f>IF(OR(ﾀ.がれき類!F29&gt;0,ﾀ.がれき類!F29&lt;0),ﾀ.がれき類!F29,IF(V$19&gt;0,"0",0))</f>
        <v>7007.2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287.40000000000003</v>
      </c>
      <c r="AA14" s="385">
        <f t="shared" si="0"/>
        <v>8433.7999999999993</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124.8</v>
      </c>
      <c r="M15" s="383">
        <f>IF(OR(ｷ.紙くず!F30&gt;0,ｷ.紙くず!F30&lt;0),ｷ.紙くず!F30,IF(M$19&gt;0,"0",0))</f>
        <v>116.3</v>
      </c>
      <c r="N15" s="383">
        <f>IF(OR(ｸ.木くず!F30&gt;0,ｸ.木くず!F30&lt;0),ｸ.木くず!F30,IF(N$19&gt;0,"0",0))</f>
        <v>389.5</v>
      </c>
      <c r="O15" s="383">
        <f>IF(OR(ｹ.繊維くず!F30&gt;0,ｹ.繊維くず!F30&lt;0),ｹ.繊維くず!F30,IF(O$19&gt;0,"0",0))</f>
        <v>6.9</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14.3</v>
      </c>
      <c r="T15" s="383">
        <f>IF(OR(ｾ.ｶﾞﾗｽ･ｺﾝｸﾘ･陶磁器くず!F30&gt;0,ｾ.ｶﾞﾗｽ･ｺﾝｸﾘ･陶磁器くず!F30&lt;0),ｾ.ｶﾞﾗｽ･ｺﾝｸﾘ･陶磁器くず!F30,IF(T$19&gt;0,"0",0))</f>
        <v>84.6</v>
      </c>
      <c r="U15" s="383">
        <f>IF(OR(ｿ.鉱さい!F30&gt;0,ｿ.鉱さい!F30&lt;0),ｿ.鉱さい!F30,IF(U$19&gt;0,"0",0))</f>
        <v>0</v>
      </c>
      <c r="V15" s="383">
        <f>IF(OR(ﾀ.がれき類!F30&gt;0,ﾀ.がれき類!F30&lt;0),ﾀ.がれき類!F30,IF(V$19&gt;0,"0",0))</f>
        <v>2251.5</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277.89999999999998</v>
      </c>
      <c r="AA15" s="385">
        <f t="shared" si="0"/>
        <v>3265.8</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246.1</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125.1</v>
      </c>
      <c r="M16" s="383">
        <f>IF(OR(ｷ.紙くず!F31&gt;0,ｷ.紙くず!F31&lt;0),ｷ.紙くず!F31,IF(M$19&gt;0,"0",0))</f>
        <v>116.3</v>
      </c>
      <c r="N16" s="383">
        <f>IF(OR(ｸ.木くず!F31&gt;0,ｸ.木くず!F31&lt;0),ｸ.木くず!F31,IF(N$19&gt;0,"0",0))</f>
        <v>461.5</v>
      </c>
      <c r="O16" s="383">
        <f>IF(OR(ｹ.繊維くず!F31&gt;0,ｹ.繊維くず!F31&lt;0),ｹ.繊維くず!F31,IF(O$19&gt;0,"0",0))</f>
        <v>6.9</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68.7</v>
      </c>
      <c r="T16" s="383">
        <f>IF(OR(ｾ.ｶﾞﾗｽ･ｺﾝｸﾘ･陶磁器くず!F31&gt;0,ｾ.ｶﾞﾗｽ･ｺﾝｸﾘ･陶磁器くず!F31&lt;0),ｾ.ｶﾞﾗｽ･ｺﾝｸﾘ･陶磁器くず!F31,IF(T$19&gt;0,"0",0))</f>
        <v>114.6</v>
      </c>
      <c r="U16" s="383">
        <f>IF(OR(ｿ.鉱さい!F31&gt;0,ｿ.鉱さい!F31&lt;0),ｿ.鉱さい!F31,IF(U$19&gt;0,"0",0))</f>
        <v>0</v>
      </c>
      <c r="V16" s="383">
        <f>IF(OR(ﾀ.がれき類!F31&gt;0,ﾀ.がれき類!F31&lt;0),ﾀ.がれき類!F31,IF(V$19&gt;0,"0",0))</f>
        <v>6994.4</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23.6</v>
      </c>
      <c r="AA16" s="385">
        <f t="shared" si="0"/>
        <v>8157.2</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221.5</v>
      </c>
      <c r="I19" s="389">
        <f t="shared" si="1"/>
        <v>0</v>
      </c>
      <c r="J19" s="389">
        <f t="shared" si="1"/>
        <v>0</v>
      </c>
      <c r="K19" s="389">
        <f t="shared" si="1"/>
        <v>0</v>
      </c>
      <c r="L19" s="389">
        <f t="shared" si="1"/>
        <v>112.6</v>
      </c>
      <c r="M19" s="389">
        <f t="shared" si="1"/>
        <v>104.7</v>
      </c>
      <c r="N19" s="389">
        <f t="shared" si="1"/>
        <v>415.4</v>
      </c>
      <c r="O19" s="389">
        <f t="shared" si="1"/>
        <v>6.2</v>
      </c>
      <c r="P19" s="389">
        <f t="shared" si="1"/>
        <v>0</v>
      </c>
      <c r="Q19" s="389">
        <f t="shared" si="1"/>
        <v>0</v>
      </c>
      <c r="R19" s="389">
        <f t="shared" si="1"/>
        <v>0</v>
      </c>
      <c r="S19" s="389">
        <f t="shared" si="1"/>
        <v>61.8</v>
      </c>
      <c r="T19" s="389">
        <f t="shared" si="1"/>
        <v>103.1</v>
      </c>
      <c r="U19" s="389">
        <f t="shared" si="1"/>
        <v>0</v>
      </c>
      <c r="V19" s="389">
        <f t="shared" si="1"/>
        <v>6306.5</v>
      </c>
      <c r="W19" s="389">
        <f t="shared" si="1"/>
        <v>0</v>
      </c>
      <c r="X19" s="389">
        <f t="shared" si="1"/>
        <v>0</v>
      </c>
      <c r="Y19" s="389">
        <f t="shared" si="1"/>
        <v>0</v>
      </c>
      <c r="Z19" s="390">
        <f t="shared" si="1"/>
        <v>258.60000000000002</v>
      </c>
      <c r="AA19" s="391">
        <f t="shared" ref="AA19:AA25" si="2">SUM(G19:Z19)</f>
        <v>7590.4000000000005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221.5</v>
      </c>
      <c r="I37" s="424">
        <f t="shared" si="8"/>
        <v>0</v>
      </c>
      <c r="J37" s="424">
        <f t="shared" si="8"/>
        <v>0</v>
      </c>
      <c r="K37" s="424">
        <f t="shared" si="8"/>
        <v>0</v>
      </c>
      <c r="L37" s="424">
        <f t="shared" si="8"/>
        <v>112.6</v>
      </c>
      <c r="M37" s="424">
        <f t="shared" si="8"/>
        <v>104.7</v>
      </c>
      <c r="N37" s="424">
        <f t="shared" si="8"/>
        <v>415.4</v>
      </c>
      <c r="O37" s="424">
        <f t="shared" si="8"/>
        <v>6.2</v>
      </c>
      <c r="P37" s="424">
        <f t="shared" si="8"/>
        <v>0</v>
      </c>
      <c r="Q37" s="424">
        <f t="shared" si="8"/>
        <v>0</v>
      </c>
      <c r="R37" s="424">
        <f t="shared" si="8"/>
        <v>0</v>
      </c>
      <c r="S37" s="424">
        <f t="shared" si="8"/>
        <v>61.8</v>
      </c>
      <c r="T37" s="424">
        <f t="shared" si="8"/>
        <v>103.1</v>
      </c>
      <c r="U37" s="424">
        <f t="shared" si="8"/>
        <v>0</v>
      </c>
      <c r="V37" s="424">
        <f t="shared" si="8"/>
        <v>6306.5</v>
      </c>
      <c r="W37" s="424">
        <f t="shared" si="8"/>
        <v>0</v>
      </c>
      <c r="X37" s="424">
        <f t="shared" si="8"/>
        <v>0</v>
      </c>
      <c r="Y37" s="424">
        <f t="shared" si="8"/>
        <v>0</v>
      </c>
      <c r="Z37" s="425">
        <f t="shared" si="8"/>
        <v>258.60000000000002</v>
      </c>
      <c r="AA37" s="426">
        <f t="shared" si="4"/>
        <v>7590.4000000000005</v>
      </c>
    </row>
    <row r="38" spans="2:27" ht="24" customHeight="1" x14ac:dyDescent="0.15">
      <c r="B38" s="170"/>
      <c r="C38" s="809"/>
      <c r="D38" s="227"/>
      <c r="E38" s="225" t="s">
        <v>319</v>
      </c>
      <c r="F38" s="443"/>
      <c r="G38" s="415">
        <f t="shared" ref="G38:Z38" si="9">SUM(G39:G41)</f>
        <v>0</v>
      </c>
      <c r="H38" s="415">
        <f t="shared" si="9"/>
        <v>221.5</v>
      </c>
      <c r="I38" s="415">
        <f t="shared" si="9"/>
        <v>0</v>
      </c>
      <c r="J38" s="415">
        <f t="shared" si="9"/>
        <v>0</v>
      </c>
      <c r="K38" s="415">
        <f t="shared" si="9"/>
        <v>0</v>
      </c>
      <c r="L38" s="415">
        <f t="shared" si="9"/>
        <v>112.6</v>
      </c>
      <c r="M38" s="415">
        <f t="shared" si="9"/>
        <v>104.7</v>
      </c>
      <c r="N38" s="415">
        <f t="shared" si="9"/>
        <v>415.4</v>
      </c>
      <c r="O38" s="415">
        <f t="shared" si="9"/>
        <v>6.2</v>
      </c>
      <c r="P38" s="415">
        <f t="shared" si="9"/>
        <v>0</v>
      </c>
      <c r="Q38" s="415">
        <f t="shared" si="9"/>
        <v>0</v>
      </c>
      <c r="R38" s="415">
        <f t="shared" si="9"/>
        <v>0</v>
      </c>
      <c r="S38" s="415">
        <f t="shared" si="9"/>
        <v>61.8</v>
      </c>
      <c r="T38" s="415">
        <f t="shared" si="9"/>
        <v>103.1</v>
      </c>
      <c r="U38" s="415">
        <f t="shared" si="9"/>
        <v>0</v>
      </c>
      <c r="V38" s="415">
        <f t="shared" si="9"/>
        <v>6295</v>
      </c>
      <c r="W38" s="415">
        <f t="shared" si="9"/>
        <v>0</v>
      </c>
      <c r="X38" s="415">
        <f t="shared" si="9"/>
        <v>0</v>
      </c>
      <c r="Y38" s="415">
        <f t="shared" si="9"/>
        <v>0</v>
      </c>
      <c r="Z38" s="416">
        <f t="shared" si="9"/>
        <v>21.2</v>
      </c>
      <c r="AA38" s="417">
        <f t="shared" si="4"/>
        <v>7341.5</v>
      </c>
    </row>
    <row r="39" spans="2:27" ht="24" customHeight="1" x14ac:dyDescent="0.15">
      <c r="B39" s="170"/>
      <c r="C39" s="809"/>
      <c r="D39" s="228"/>
      <c r="E39" s="223"/>
      <c r="F39" s="221" t="s">
        <v>233</v>
      </c>
      <c r="G39" s="418">
        <f>+ｱ.燃え殻!$Z$28</f>
        <v>0</v>
      </c>
      <c r="H39" s="418">
        <f>+ｲ.汚泥!$Z$28</f>
        <v>221.5</v>
      </c>
      <c r="I39" s="418">
        <f>+ｳ.廃油!$Z$28</f>
        <v>0</v>
      </c>
      <c r="J39" s="418">
        <f>+ｴ.廃酸!$Z$28</f>
        <v>0</v>
      </c>
      <c r="K39" s="418">
        <f>+ｵ.廃ｱﾙｶﾘ!$Z$28</f>
        <v>0</v>
      </c>
      <c r="L39" s="418">
        <f>+ｶ.廃ﾌﾟﾗ類!$Z$28</f>
        <v>112.6</v>
      </c>
      <c r="M39" s="418">
        <f>+ｷ.紙くず!$Z$28</f>
        <v>104.7</v>
      </c>
      <c r="N39" s="418">
        <f>+ｸ.木くず!$Z$28</f>
        <v>415.4</v>
      </c>
      <c r="O39" s="418">
        <f>+ｹ.繊維くず!$Z$28</f>
        <v>6.2</v>
      </c>
      <c r="P39" s="418">
        <f>+ｺ.動植物性残さ!$Z$28</f>
        <v>0</v>
      </c>
      <c r="Q39" s="418">
        <f>+ｻ.動物系固形不要物!$Z$28</f>
        <v>0</v>
      </c>
      <c r="R39" s="418">
        <f>+ｼ.ｺﾞﾑくず!$Z$28</f>
        <v>0</v>
      </c>
      <c r="S39" s="418">
        <f>+ｽ.金属くず!$Z$28</f>
        <v>61.8</v>
      </c>
      <c r="T39" s="418">
        <f>+ｾ.ｶﾞﾗｽ･ｺﾝｸﾘ･陶磁器くず!$Z$28</f>
        <v>103.1</v>
      </c>
      <c r="U39" s="418">
        <f>+ｿ.鉱さい!$Z$28</f>
        <v>0</v>
      </c>
      <c r="V39" s="418">
        <f>+ﾀ.がれき類!$Z$28</f>
        <v>6295</v>
      </c>
      <c r="W39" s="418">
        <f>+ﾁ.動物のふん尿!$Z$28</f>
        <v>0</v>
      </c>
      <c r="X39" s="418">
        <f>+ﾂ.動物の死体!$Z$28</f>
        <v>0</v>
      </c>
      <c r="Y39" s="418">
        <f>+ﾃ.ばいじん!$Z$28</f>
        <v>0</v>
      </c>
      <c r="Z39" s="419">
        <f>+ﾄ.混合廃棄物その他!$Z$28</f>
        <v>21.2</v>
      </c>
      <c r="AA39" s="420">
        <f t="shared" si="4"/>
        <v>7341.5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11.5</v>
      </c>
      <c r="W42" s="421">
        <f>+ﾁ.動物のふん尿!$Q$33</f>
        <v>0</v>
      </c>
      <c r="X42" s="421">
        <f>+ﾂ.動物の死体!$Q$33</f>
        <v>0</v>
      </c>
      <c r="Y42" s="421">
        <f>+ﾃ.ばいじん!$Q$33</f>
        <v>0</v>
      </c>
      <c r="Z42" s="422">
        <f>+ﾄ.混合廃棄物その他!$Q$33</f>
        <v>237.4</v>
      </c>
      <c r="AA42" s="423">
        <f>SUM(G42:Z42)</f>
        <v>248.9</v>
      </c>
    </row>
    <row r="43" spans="2:27" ht="24" customHeight="1" x14ac:dyDescent="0.15">
      <c r="B43" s="170"/>
      <c r="C43" s="128" t="s">
        <v>235</v>
      </c>
      <c r="D43" s="789" t="s">
        <v>349</v>
      </c>
      <c r="E43" s="789"/>
      <c r="F43" s="790"/>
      <c r="G43" s="427">
        <f>+ｱ.燃え殻!$AK$27</f>
        <v>0</v>
      </c>
      <c r="H43" s="427">
        <f>+ｲ.汚泥!$AK$27</f>
        <v>221.5</v>
      </c>
      <c r="I43" s="427">
        <f>+ｳ.廃油!$AK$27</f>
        <v>0</v>
      </c>
      <c r="J43" s="427">
        <f>+ｴ.廃酸!$AK$27</f>
        <v>0</v>
      </c>
      <c r="K43" s="427">
        <f>+ｵ.廃ｱﾙｶﾘ!$AK$27</f>
        <v>0</v>
      </c>
      <c r="L43" s="427">
        <f>+ｶ.廃ﾌﾟﾗ類!$AK$27</f>
        <v>112.6</v>
      </c>
      <c r="M43" s="427">
        <f>+ｷ.紙くず!$AK$27</f>
        <v>104.7</v>
      </c>
      <c r="N43" s="427">
        <f>+ｸ.木くず!$AK$27</f>
        <v>415.4</v>
      </c>
      <c r="O43" s="427">
        <f>+ｹ.繊維くず!$AK$27</f>
        <v>6.2</v>
      </c>
      <c r="P43" s="427">
        <f>+ｺ.動植物性残さ!$AK$27</f>
        <v>0</v>
      </c>
      <c r="Q43" s="427">
        <f>+ｻ.動物系固形不要物!$AK$27</f>
        <v>0</v>
      </c>
      <c r="R43" s="427">
        <f>+ｼ.ｺﾞﾑくず!$AK$27</f>
        <v>0</v>
      </c>
      <c r="S43" s="427">
        <f>+ｽ.金属くず!$AK$27</f>
        <v>61.8</v>
      </c>
      <c r="T43" s="427">
        <f>+ｾ.ｶﾞﾗｽ･ｺﾝｸﾘ･陶磁器くず!$AK$27</f>
        <v>103.1</v>
      </c>
      <c r="U43" s="427">
        <f>+ｿ.鉱さい!$AK$27</f>
        <v>0</v>
      </c>
      <c r="V43" s="427">
        <f>+ﾀ.がれき類!$AK$27</f>
        <v>6306.5</v>
      </c>
      <c r="W43" s="427">
        <f>+ﾁ.動物のふん尿!$AK$27</f>
        <v>0</v>
      </c>
      <c r="X43" s="427">
        <f>+ﾂ.動物の死体!$AK$27</f>
        <v>0</v>
      </c>
      <c r="Y43" s="427">
        <f>+ﾃ.ばいじん!$AK$27</f>
        <v>0</v>
      </c>
      <c r="Z43" s="428">
        <f>+ﾄ.混合廃棄物その他!$AK$27</f>
        <v>258.60000000000002</v>
      </c>
      <c r="AA43" s="429">
        <f t="shared" si="4"/>
        <v>7590.4000000000005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112.3</v>
      </c>
      <c r="M44" s="430">
        <f>+ｷ.紙くず!$AK$30</f>
        <v>104.7</v>
      </c>
      <c r="N44" s="430">
        <f>+ｸ.木くず!$AK$30</f>
        <v>350.6</v>
      </c>
      <c r="O44" s="430">
        <f>+ｹ.繊維くず!$AK$30</f>
        <v>6.2</v>
      </c>
      <c r="P44" s="430">
        <f>+ｺ.動植物性残さ!$AK$30</f>
        <v>0</v>
      </c>
      <c r="Q44" s="430">
        <f>+ｻ.動物系固形不要物!$AK$30</f>
        <v>0</v>
      </c>
      <c r="R44" s="430">
        <f>+ｼ.ｺﾞﾑくず!$AK$30</f>
        <v>0</v>
      </c>
      <c r="S44" s="430">
        <f>+ｽ.金属くず!$AK$30</f>
        <v>12.9</v>
      </c>
      <c r="T44" s="430">
        <f>+ｾ.ｶﾞﾗｽ･ｺﾝｸﾘ･陶磁器くず!$AK$30</f>
        <v>76.099999999999994</v>
      </c>
      <c r="U44" s="430">
        <f>+ｿ.鉱さい!$AK$30</f>
        <v>0</v>
      </c>
      <c r="V44" s="430">
        <f>+ﾀ.がれき類!$AK$30</f>
        <v>2026.4</v>
      </c>
      <c r="W44" s="430">
        <f>+ﾁ.動物のふん尿!$AK$30</f>
        <v>0</v>
      </c>
      <c r="X44" s="430">
        <f>+ﾂ.動物の死体!$AK$30</f>
        <v>0</v>
      </c>
      <c r="Y44" s="430">
        <f>+ﾃ.ばいじん!$AK$30</f>
        <v>0</v>
      </c>
      <c r="Z44" s="431">
        <f>+ﾄ.混合廃棄物その他!$AK$30</f>
        <v>250.1</v>
      </c>
      <c r="AA44" s="432">
        <f t="shared" si="4"/>
        <v>2939.3</v>
      </c>
    </row>
    <row r="45" spans="2:27" ht="24" customHeight="1" x14ac:dyDescent="0.15">
      <c r="B45" s="170"/>
      <c r="C45" s="177"/>
      <c r="D45" s="442" t="s">
        <v>190</v>
      </c>
      <c r="E45" s="799" t="s">
        <v>237</v>
      </c>
      <c r="F45" s="800"/>
      <c r="G45" s="433">
        <f>+ｱ.燃え殻!$AR$24</f>
        <v>0</v>
      </c>
      <c r="H45" s="433">
        <f>+ｲ.汚泥!$AR$24</f>
        <v>221.5</v>
      </c>
      <c r="I45" s="433">
        <f>+ｳ.廃油!$AR$24</f>
        <v>0</v>
      </c>
      <c r="J45" s="433">
        <f>+ｴ.廃酸!$AR$24</f>
        <v>0</v>
      </c>
      <c r="K45" s="433">
        <f>+ｵ.廃ｱﾙｶﾘ!$AR$24</f>
        <v>0</v>
      </c>
      <c r="L45" s="433">
        <f>+ｶ.廃ﾌﾟﾗ類!$AR$24</f>
        <v>112.6</v>
      </c>
      <c r="M45" s="433">
        <f>+ｷ.紙くず!$AR$24</f>
        <v>104.7</v>
      </c>
      <c r="N45" s="433">
        <f>+ｸ.木くず!$AR$24</f>
        <v>415.4</v>
      </c>
      <c r="O45" s="433">
        <f>+ｹ.繊維くず!$AR$24</f>
        <v>6.2</v>
      </c>
      <c r="P45" s="433">
        <f>+ｺ.動植物性残さ!$AR$24</f>
        <v>0</v>
      </c>
      <c r="Q45" s="433">
        <f>+ｻ.動物系固形不要物!$AR$24</f>
        <v>0</v>
      </c>
      <c r="R45" s="433">
        <f>+ｼ.ｺﾞﾑくず!$AR$24</f>
        <v>0</v>
      </c>
      <c r="S45" s="433">
        <f>+ｽ.金属くず!$AR$24</f>
        <v>61.8</v>
      </c>
      <c r="T45" s="433">
        <f>+ｾ.ｶﾞﾗｽ･ｺﾝｸﾘ･陶磁器くず!$AR$24</f>
        <v>103.1</v>
      </c>
      <c r="U45" s="433">
        <f>+ｿ.鉱さい!$AR$24</f>
        <v>0</v>
      </c>
      <c r="V45" s="433">
        <f>+ﾀ.がれき類!$AR$24</f>
        <v>6295</v>
      </c>
      <c r="W45" s="433">
        <f>+ﾁ.動物のふん尿!$AR$24</f>
        <v>0</v>
      </c>
      <c r="X45" s="433">
        <f>+ﾂ.動物の死体!$AR$24</f>
        <v>0</v>
      </c>
      <c r="Y45" s="433">
        <f>+ﾃ.ばいじん!$AR$24</f>
        <v>0</v>
      </c>
      <c r="Z45" s="434">
        <f>+ﾄ.混合廃棄物その他!$AR$24</f>
        <v>21.2</v>
      </c>
      <c r="AA45" s="435">
        <f t="shared" si="4"/>
        <v>7341.5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467.6</v>
      </c>
      <c r="I55" s="480">
        <f t="shared" si="10"/>
        <v>0</v>
      </c>
      <c r="J55" s="480">
        <f t="shared" si="10"/>
        <v>0</v>
      </c>
      <c r="K55" s="480">
        <f t="shared" si="10"/>
        <v>0</v>
      </c>
      <c r="L55" s="480">
        <f t="shared" si="10"/>
        <v>237.7</v>
      </c>
      <c r="M55" s="480">
        <f t="shared" si="10"/>
        <v>221</v>
      </c>
      <c r="N55" s="480">
        <f t="shared" si="10"/>
        <v>876.9</v>
      </c>
      <c r="O55" s="480">
        <f t="shared" si="10"/>
        <v>13.100000000000001</v>
      </c>
      <c r="P55" s="480">
        <f t="shared" si="10"/>
        <v>0</v>
      </c>
      <c r="Q55" s="480">
        <f t="shared" si="10"/>
        <v>0</v>
      </c>
      <c r="R55" s="480">
        <f t="shared" si="10"/>
        <v>0</v>
      </c>
      <c r="S55" s="480">
        <f t="shared" si="10"/>
        <v>130.5</v>
      </c>
      <c r="T55" s="480">
        <f t="shared" si="10"/>
        <v>217.7</v>
      </c>
      <c r="U55" s="480">
        <f t="shared" si="10"/>
        <v>0</v>
      </c>
      <c r="V55" s="480">
        <f t="shared" si="10"/>
        <v>13313.7</v>
      </c>
      <c r="W55" s="480">
        <f t="shared" si="10"/>
        <v>0</v>
      </c>
      <c r="X55" s="480">
        <f t="shared" si="10"/>
        <v>0</v>
      </c>
      <c r="Y55" s="480">
        <f t="shared" si="10"/>
        <v>0</v>
      </c>
      <c r="Z55" s="480">
        <f t="shared" si="10"/>
        <v>546</v>
      </c>
      <c r="AA55" s="481">
        <f>+AA9+AA19+AA20</f>
        <v>16024.2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5月   31日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神奈川県横浜市戸塚区戸塚町157</v>
      </c>
      <c r="M16" s="884"/>
      <c r="N16" s="884"/>
      <c r="O16" s="884"/>
      <c r="P16" s="884"/>
      <c r="Q16" s="884"/>
      <c r="R16" s="884"/>
      <c r="S16" s="884"/>
      <c r="T16" s="884"/>
      <c r="U16" s="282"/>
    </row>
    <row r="17" spans="1:21" ht="26.25" customHeight="1" x14ac:dyDescent="0.15">
      <c r="C17" s="86"/>
      <c r="I17" s="25"/>
      <c r="J17" s="25" t="s">
        <v>7</v>
      </c>
      <c r="K17" s="25"/>
      <c r="L17" s="884" t="str">
        <f>+表紙!L41</f>
        <v>大洋建設株式会社
代表取締役　黒田憲一</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045-861-0025</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大洋建設株式会社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2529</v>
      </c>
      <c r="Q25" s="891"/>
      <c r="R25" s="891"/>
      <c r="S25" s="891"/>
      <c r="T25" s="891"/>
      <c r="U25" s="892"/>
    </row>
    <row r="26" spans="1:21" ht="26.25" customHeight="1" x14ac:dyDescent="0.15">
      <c r="C26" s="538" t="s">
        <v>11</v>
      </c>
      <c r="D26" s="539"/>
      <c r="E26" s="540"/>
      <c r="F26" s="906" t="str">
        <f>+表紙!F50</f>
        <v>神奈川県横浜市戸塚区戸塚町157</v>
      </c>
      <c r="G26" s="907"/>
      <c r="H26" s="907"/>
      <c r="I26" s="907"/>
      <c r="J26" s="907"/>
      <c r="K26" s="907"/>
      <c r="L26" s="907"/>
      <c r="M26" s="907"/>
      <c r="N26" s="341" t="s">
        <v>172</v>
      </c>
      <c r="O26"/>
      <c r="P26"/>
      <c r="Q26" s="901" t="str">
        <f>IF(+表紙!Q50="","",+表紙!Q50)</f>
        <v>045-861-0025</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D-建設業　　建築・土木工事及び不動産販売・賃貸</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9390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42</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9</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8433.7999999999993</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再生利用の為、混合廃棄物の減量化に努めている。
建設物解体工事の増加に伴い、がれき類の排出量が増加している。</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9</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7590.4000000000005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今後も産業廃棄物、特に混合廃棄物の減量化を行い、再生利用、再生利用率の向上に努める。また、優良認定処理業者への処理委託量を増やしていく。</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建設汚泥、廃プラスチック、紙くず、木くず、金属くず、コンクリートがらアスコンがら、繊維くず、廃石膏ボード、ガラス・陶磁器くず、その他がれき類の11品目で分別収集を行っている。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現状の分別廃棄物以外の廃棄物の発生が予想される時は、別途分別収集を行う</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8433.7999999999993</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3265.8</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8157.2</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・廃棄物の種類、性状、処理能力を踏まえ業者を選択
・優良認定処理業者の委託優先
・定期的に処理施設の確認を行う</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7590.4000000000005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2939.3</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7341.5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・廃棄物の種類、性状、処理能力を踏まえ業者を選択
・優良認定処理業者の委託優先
・出来る限り単品分別により再生利用業者へ委託し、再資源化率の向上を図る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2024-09-05T05:39:31Z</dcterms:modified>
</cp:coreProperties>
</file>