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<sst xmlns="http://schemas.openxmlformats.org/spreadsheetml/2006/main" count="3274" uniqueCount="460">
  <si>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</si>
  <si>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</si>
  <si>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</si>
  <si>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</si>
  <si>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</si>
  <si>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</si>
  <si>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</si>
  <si>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</si>
  <si>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</si>
  <si>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</si>
  <si>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</si>
  <si>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</si>
  <si>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</si>
  <si>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</si>
  <si>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</si>
  <si>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</si>
  <si>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</si>
  <si>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</si>
  <si>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</si>
  <si>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</si>
  <si>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</si>
  <si>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</si>
  <si>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</si>
  <si>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</si>
  <si>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</si>
  <si>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</si>
  <si>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</si>
  <si>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</si>
  <si>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</si>
  <si>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</si>
  <si>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</si>
  <si>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</si>
  <si>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</si>
  <si>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</si>
  <si>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</si>
  <si>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</si>
  <si>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</si>
  <si>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</si>
  <si>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</si>
  <si>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</si>
  <si>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</si>
  <si>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</si>
  <si>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</si>
  <si>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</si>
  <si>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</si>
  <si>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</si>
  <si>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</si>
  <si>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</si>
  <si>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</si>
  <si>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</si>
  <si>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</si>
  <si>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</si>
  <si>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</si>
  <si>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</si>
  <si>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</si>
  <si>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</si>
  <si>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</si>
  <si>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</si>
  <si>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</si>
  <si>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</si>
  <si>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</si>
  <si>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</si>
  <si>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</si>
  <si>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</si>
  <si>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</si>
  <si>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</si>
  <si>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</si>
  <si>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</si>
  <si>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</si>
  <si>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</si>
  <si>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</si>
  <si>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</si>
  <si>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</si>
  <si>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</si>
  <si>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</si>
  <si>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</si>
  <si>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</si>
  <si>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</si>
  <si>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</si>
  <si>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</si>
  <si>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</si>
  <si>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</si>
  <si>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</si>
  <si>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</si>
  <si>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</si>
  <si>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</si>
  <si>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</si>
  <si>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</si>
  <si>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</si>
  <si>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</si>
  <si>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</si>
  <si>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</si>
  <si>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</si>
  <si>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</si>
  <si>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</si>
  <si>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</si>
  <si>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</si>
  <si>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</si>
  <si>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</si>
  <si>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</si>
  <si>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</si>
  <si>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</si>
  <si>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</si>
  <si>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</si>
  <si>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</si>
  <si>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</si>
  <si>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</si>
  <si>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</si>
  <si>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</si>
  <si>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</si>
  <si>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</si>
  <si>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</si>
  <si>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</si>
  <si>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</si>
  <si>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</si>
  <si>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</si>
  <si>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</si>
  <si>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</si>
  <si>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</si>
  <si>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</si>
  <si>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</si>
  <si>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</si>
  <si>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</si>
  <si>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</si>
  <si>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</si>
  <si>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</si>
  <si>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</si>
  <si>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</si>
  <si>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</si>
  <si>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</si>
  <si>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</si>
  <si>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</si>
  <si>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</si>
  <si>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</si>
  <si>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</si>
  <si>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</si>
  <si>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</si>
  <si>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</si>
  <si>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</si>
  <si>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</si>
  <si>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</si>
  <si>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</si>
  <si>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</si>
  <si>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</si>
  <si>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</si>
  <si>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</si>
  <si>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</si>
  <si>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</si>
  <si>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</si>
  <si>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</si>
  <si>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</si>
  <si>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</si>
  <si>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</si>
  <si>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</si>
  <si>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</si>
  <si>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</si>
  <si>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</si>
  <si>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</si>
  <si>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</si>
  <si>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</si>
  <si>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</si>
  <si>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</si>
  <si>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</si>
  <si>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</si>
  <si>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</si>
  <si>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</si>
  <si>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</si>
  <si>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</si>
  <si>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</si>
  <si>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</si>
  <si>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</si>
  <si>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</si>
  <si>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</si>
  <si>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</si>
  <si>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</si>
  <si>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</si>
  <si>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</si>
  <si>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</si>
  <si>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</si>
  <si>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</si>
  <si>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</si>
  <si>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</si>
  <si>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</si>
  <si>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</si>
  <si>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</si>
  <si>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</si>
  <si>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</si>
  <si>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</si>
  <si>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</si>
  <si>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</si>
  <si>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</si>
  <si>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</si>
  <si>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</si>
  <si>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</si>
  <si>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</si>
  <si>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</si>
  <si>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</si>
  <si>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</si>
  <si>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</si>
  <si>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</si>
  <si>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</si>
  <si>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</si>
  <si>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</si>
  <si>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</si>
  <si>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</si>
  <si>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</si>
  <si>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</si>
  <si>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</si>
  <si>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</si>
  <si>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</si>
  <si>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</si>
  <si>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</si>
  <si>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</si>
  <si>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</si>
  <si>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</si>
  <si>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</si>
  <si>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</si>
  <si>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</si>
  <si>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</si>
  <si>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</si>
  <si>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</si>
  <si>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</si>
  <si>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</si>
  <si>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</si>
  <si>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</si>
  <si>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</si>
  <si>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</si>
  <si>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</si>
  <si>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</si>
  <si>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</si>
  <si>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</si>
  <si>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</si>
  <si>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</si>
  <si>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</si>
  <si>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</si>
  <si>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</si>
  <si>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</si>
  <si>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</si>
  <si>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</si>
  <si>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</si>
  <si>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</si>
  <si>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</si>
  <si>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</si>
  <si>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</si>
  <si>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</si>
  <si>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</si>
  <si>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</si>
  <si>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</si>
  <si>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</si>
  <si>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</si>
  <si>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</si>
  <si>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</si>
  <si>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</si>
  <si>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</si>
  <si>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</si>
  <si>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</si>
  <si>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</si>
  <si>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</si>
  <si>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</si>
  <si>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</si>
  <si>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</si>
  <si>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</si>
  <si>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</si>
  <si>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</si>
  <si>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</si>
  <si>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</si>
  <si>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</si>
  <si>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</si>
  <si>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</si>
  <si>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</si>
  <si>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</si>
  <si>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</si>
  <si>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</si>
  <si>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</si>
  <si>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</si>
  <si>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</si>
  <si>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</si>
  <si>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</si>
  <si>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</si>
  <si>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</si>
  <si>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</si>
  <si>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</si>
  <si>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</si>
  <si>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</si>
  <si>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</si>
  <si>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</si>
  <si>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</si>
  <si>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</si>
  <si>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</si>
  <si>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</si>
  <si>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</si>
  <si>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</si>
  <si>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</si>
  <si>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</si>
  <si>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</si>
  <si>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</si>
  <si>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</si>
  <si>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</si>
  <si>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</si>
  <si>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</si>
  <si>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</si>
  <si>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</si>
  <si>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</si>
  <si>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</si>
  <si>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</si>
  <si>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</si>
  <si>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</si>
  <si>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</si>
  <si>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</si>
  <si>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</si>
  <si>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</si>
  <si>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</si>
  <si>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</si>
  <si>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</si>
  <si>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</si>
  <si>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</si>
  <si>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</si>
  <si>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</si>
  <si>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</si>
  <si>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</si>
  <si>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</si>
  <si>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</si>
  <si>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</si>
  <si>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</si>
  <si>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</si>
  <si>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</si>
  <si>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</si>
  <si>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</si>
  <si>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</si>
  <si>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</si>
  <si>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</si>
  <si>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</si>
  <si>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</si>
  <si>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</si>
  <si>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</si>
  <si>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</si>
  <si>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</si>
  <si>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</si>
  <si>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</si>
  <si>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</si>
  <si>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</si>
  <si>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</si>
  <si>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</si>
  <si>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</si>
  <si>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</si>
  <si>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</si>
  <si>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</si>
  <si>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</si>
  <si>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</si>
  <si>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</si>
  <si>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</si>
  <si>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</si>
  <si>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</si>
  <si>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</si>
  <si>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</si>
  <si>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</si>
  <si>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</si>
  <si>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</si>
  <si>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</si>
  <si>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</si>
  <si>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</si>
  <si>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</si>
  <si>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</si>
  <si>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</si>
  <si>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</si>
  <si>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</si>
  <si>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</si>
  <si>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</si>
  <si>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</si>
  <si>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</si>
  <si>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</si>
  <si>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</si>
  <si>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</si>
  <si>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</si>
  <si>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</si>
  <si>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</si>
  <si>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</si>
  <si>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</si>
  <si>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</si>
  <si>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</si>
  <si>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</si>
  <si>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</si>
  <si>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</si>
  <si>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</si>
  <si>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</si>
  <si>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</si>
  <si>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</si>
  <si>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</si>
  <si>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</si>
  <si>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</si>
  <si>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</si>
  <si>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</si>
  <si>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</si>
  <si>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</si>
  <si>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</si>
  <si>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</si>
  <si>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</si>
  <si>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</si>
  <si>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</si>
  <si>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</si>
  <si>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</si>
  <si>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</si>
  <si>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</si>
  <si>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</si>
  <si>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</si>
  <si>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</si>
  <si>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</si>
  <si>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</si>
  <si>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</si>
  <si>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</si>
  <si>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</si>
  <si>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</si>
  <si>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</si>
  <si>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</si>
  <si>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</si>
  <si>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</si>
  <si>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</si>
  <si>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</si>
  <si>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</si>
  <si>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</si>
  <si>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</si>
  <si>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</si>
  <si>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</si>
  <si>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</si>
  <si>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</si>
  <si>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</si>
  <si>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</si>
  <si>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</si>
  <si>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</si>
  <si>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</si>
  <si>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</si>
  <si>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</si>
  <si>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</si>
  <si>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</si>
  <si>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</si>
  <si>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</si>
  <si>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</si>
  <si>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</si>
  <si>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</si>
  <si>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</si>
  <si>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</si>
  <si>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</si>
  <si>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</si>
  <si>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</si>
  <si>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</si>
  <si>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</si>
  <si>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</si>
  <si>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</si>
  <si>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</si>
  <si>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</si>
  <si>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</si>
  <si>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28日</t>
    <phoneticPr fontId="3"/>
  </si>
  <si>
    <t>○</t>
  </si>
  <si>
    <t>横浜市南区高根町３丁目１７番地１４</t>
    <phoneticPr fontId="3"/>
  </si>
  <si>
    <t>株式会社児島工務店　　　　　　　　　　　　　　　　　代表取締役　児島　一雄</t>
    <phoneticPr fontId="3"/>
  </si>
  <si>
    <t>株式会社児島工務店</t>
    <phoneticPr fontId="3"/>
  </si>
  <si>
    <t>045-241-9752</t>
    <phoneticPr fontId="3"/>
  </si>
  <si>
    <t>横浜市長</t>
    <phoneticPr fontId="3"/>
  </si>
  <si>
    <t>Ｄ－建設業</t>
    <phoneticPr fontId="3"/>
  </si>
  <si>
    <t>解体業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</si>
</sst>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N49" sqref="N49:O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452</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457</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2273</v>
      </c>
      <c r="N48" s="489"/>
      <c r="O48" s="490"/>
    </row>
    <row r="49" spans="3:21" ht="18" customHeight="1" x14ac:dyDescent="0.15">
      <c r="C49" s="467" t="s">
        <v>11</v>
      </c>
      <c r="D49" s="468"/>
      <c r="E49" s="469"/>
      <c r="F49" s="522" t="s">
        <v>453</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458</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30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1367</v>
      </c>
      <c r="I63" s="241" t="s">
        <v>4</v>
      </c>
      <c r="J63" s="447" t="s">
        <v>324</v>
      </c>
      <c r="K63" s="448"/>
      <c r="L63" s="449"/>
      <c r="M63" s="442">
        <f>+別紙!AA14</f>
        <v>1344.8000000000002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1322.6000000000001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M12" zoomScaleNormal="100" workbookViewId="0">
      <selection activeCell="AU16" sqref="AU1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株式会社児島工務店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80" zoomScaleNormal="8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54.1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1.7</v>
      </c>
      <c r="E24" s="603"/>
      <c r="F24" s="603"/>
      <c r="G24" s="195" t="s">
        <v>198</v>
      </c>
      <c r="H24" s="581">
        <f>+F12</f>
        <v>54.1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54.1</v>
      </c>
      <c r="Q27" s="586"/>
      <c r="R27" s="586"/>
      <c r="S27" s="586"/>
      <c r="T27" s="44" t="s">
        <v>38</v>
      </c>
      <c r="U27" s="64"/>
      <c r="V27" s="64"/>
      <c r="Y27" s="62" t="s">
        <v>39</v>
      </c>
      <c r="Z27" s="65"/>
      <c r="AH27" s="53"/>
      <c r="AI27" s="53"/>
      <c r="AJ27" s="53"/>
      <c r="AK27" s="53"/>
      <c r="AL27" s="549">
        <f>+AH18+P27</f>
        <v>54.1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1.7</v>
      </c>
      <c r="E29" s="603"/>
      <c r="F29" s="603"/>
      <c r="G29" s="195" t="s">
        <v>198</v>
      </c>
      <c r="H29" s="581">
        <f>+AL27</f>
        <v>54.1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34.5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1.7</v>
      </c>
      <c r="E31" s="603"/>
      <c r="F31" s="603"/>
      <c r="G31" s="195" t="s">
        <v>198</v>
      </c>
      <c r="H31" s="581">
        <f>+AS24</f>
        <v>34.5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19.600000000000001</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4"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729.1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496.1</v>
      </c>
      <c r="E24" s="603"/>
      <c r="F24" s="603"/>
      <c r="G24" s="195" t="s">
        <v>198</v>
      </c>
      <c r="H24" s="581">
        <f>+F12</f>
        <v>729.1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729.1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729.1</v>
      </c>
      <c r="Q27" s="586"/>
      <c r="R27" s="586"/>
      <c r="S27" s="586"/>
      <c r="T27" s="44" t="s">
        <v>38</v>
      </c>
      <c r="U27" s="64"/>
      <c r="V27" s="64"/>
      <c r="Y27" s="62" t="s">
        <v>39</v>
      </c>
      <c r="Z27" s="65"/>
      <c r="AH27" s="53"/>
      <c r="AI27" s="53"/>
      <c r="AJ27" s="53"/>
      <c r="AK27" s="53"/>
      <c r="AL27" s="549">
        <f>+AH18+P27</f>
        <v>729.1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729.1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496.1</v>
      </c>
      <c r="E29" s="603"/>
      <c r="F29" s="603"/>
      <c r="G29" s="195" t="s">
        <v>198</v>
      </c>
      <c r="H29" s="581">
        <f>+AL27</f>
        <v>729.1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729.1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496.1</v>
      </c>
      <c r="E31" s="603"/>
      <c r="F31" s="603"/>
      <c r="G31" s="195" t="s">
        <v>198</v>
      </c>
      <c r="H31" s="581">
        <f>+AS24</f>
        <v>729.1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0.4</v>
      </c>
      <c r="Q27" s="586"/>
      <c r="R27" s="586"/>
      <c r="S27" s="586"/>
      <c r="T27" s="44" t="s">
        <v>38</v>
      </c>
      <c r="U27" s="64"/>
      <c r="V27" s="64"/>
      <c r="Y27" s="62" t="s">
        <v>39</v>
      </c>
      <c r="Z27" s="65"/>
      <c r="AH27" s="53"/>
      <c r="AI27" s="53"/>
      <c r="AJ27" s="53"/>
      <c r="AK27" s="53"/>
      <c r="AL27" s="549">
        <f>+AH18+P27</f>
        <v>0.4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v>
      </c>
      <c r="E24" s="603"/>
      <c r="F24" s="603"/>
      <c r="G24" s="195" t="s">
        <v>198</v>
      </c>
      <c r="H24" s="581">
        <f>+F12</f>
        <v>124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124</v>
      </c>
      <c r="Q27" s="586"/>
      <c r="R27" s="586"/>
      <c r="S27" s="586"/>
      <c r="T27" s="44" t="s">
        <v>38</v>
      </c>
      <c r="U27" s="64"/>
      <c r="V27" s="64"/>
      <c r="Y27" s="62" t="s">
        <v>39</v>
      </c>
      <c r="Z27" s="65"/>
      <c r="AH27" s="53"/>
      <c r="AI27" s="53"/>
      <c r="AJ27" s="53"/>
      <c r="AK27" s="53"/>
      <c r="AL27" s="549">
        <f>+AH18+P27</f>
        <v>124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v>
      </c>
      <c r="E29" s="603"/>
      <c r="F29" s="603"/>
      <c r="G29" s="195" t="s">
        <v>198</v>
      </c>
      <c r="H29" s="581">
        <f>+AL27</f>
        <v>124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11</v>
      </c>
      <c r="E31" s="603"/>
      <c r="F31" s="603"/>
      <c r="G31" s="195" t="s">
        <v>198</v>
      </c>
      <c r="H31" s="581">
        <f>+AS24</f>
        <v>124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2568.7999999999997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806.6</v>
      </c>
      <c r="E24" s="603"/>
      <c r="F24" s="603"/>
      <c r="G24" s="195" t="s">
        <v>198</v>
      </c>
      <c r="H24" s="581">
        <f>+F12</f>
        <v>2568.7999999999997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2240.1999999999998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2568.7999999999997</v>
      </c>
      <c r="Q27" s="586"/>
      <c r="R27" s="586"/>
      <c r="S27" s="586"/>
      <c r="T27" s="44" t="s">
        <v>38</v>
      </c>
      <c r="U27" s="64"/>
      <c r="V27" s="64"/>
      <c r="Y27" s="62" t="s">
        <v>39</v>
      </c>
      <c r="Z27" s="65"/>
      <c r="AH27" s="53"/>
      <c r="AI27" s="53"/>
      <c r="AJ27" s="53"/>
      <c r="AK27" s="53"/>
      <c r="AL27" s="549">
        <f>+AH18+P27</f>
        <v>2568.7999999999997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2240.1999999999998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806.6</v>
      </c>
      <c r="E29" s="603"/>
      <c r="F29" s="603"/>
      <c r="G29" s="195" t="s">
        <v>198</v>
      </c>
      <c r="H29" s="581">
        <f>+AL27</f>
        <v>2568.7999999999997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2240.1999999999998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784.4</v>
      </c>
      <c r="E31" s="603"/>
      <c r="F31" s="603"/>
      <c r="G31" s="195" t="s">
        <v>198</v>
      </c>
      <c r="H31" s="581">
        <f>+AS24</f>
        <v>2240.1999999999998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328.6</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7"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株式会社児島工務店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146.69999999999999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51.6</v>
      </c>
      <c r="E24" s="603"/>
      <c r="F24" s="603"/>
      <c r="G24" s="195" t="s">
        <v>198</v>
      </c>
      <c r="H24" s="581">
        <f>+F12</f>
        <v>146.69999999999999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146.69999999999999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146.69999999999999</v>
      </c>
      <c r="Q27" s="586"/>
      <c r="R27" s="586"/>
      <c r="S27" s="586"/>
      <c r="T27" s="44" t="s">
        <v>38</v>
      </c>
      <c r="U27" s="64"/>
      <c r="V27" s="64"/>
      <c r="Y27" s="62" t="s">
        <v>39</v>
      </c>
      <c r="Z27" s="65"/>
      <c r="AH27" s="53"/>
      <c r="AI27" s="53"/>
      <c r="AJ27" s="53"/>
      <c r="AK27" s="53"/>
      <c r="AL27" s="549">
        <f>+AH18+P27</f>
        <v>146.69999999999999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146.69999999999999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29.4</v>
      </c>
      <c r="E29" s="603"/>
      <c r="F29" s="603"/>
      <c r="G29" s="195" t="s">
        <v>198</v>
      </c>
      <c r="H29" s="581">
        <f>+AL27</f>
        <v>146.69999999999999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146.69999999999999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29.4</v>
      </c>
      <c r="E31" s="603"/>
      <c r="F31" s="603"/>
      <c r="G31" s="195" t="s">
        <v>198</v>
      </c>
      <c r="H31" s="581">
        <f>+AS24</f>
        <v>146.69999999999999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株式会社児島工務店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1.7</v>
      </c>
      <c r="M9" s="320">
        <f>IF(OR(ｷ.紙くず!D24&gt;0,ｷ.紙くず!D24&lt;0),ｷ.紙くず!D24,IF(M$19&gt;0,"0",0))</f>
        <v>0</v>
      </c>
      <c r="N9" s="320">
        <f>IF(OR(ｸ.木くず!D24&gt;0,ｸ.木くず!D24&lt;0),ｸ.木くず!D24,IF(N$19&gt;0,"0",0))</f>
        <v>496.1</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11</v>
      </c>
      <c r="U9" s="320">
        <f>IF(OR(ｿ.鉱さい!D24&gt;0,ｿ.鉱さい!D24&lt;0),ｿ.鉱さい!D24,IF(U$19&gt;0,"0",0))</f>
        <v>0</v>
      </c>
      <c r="V9" s="320">
        <f>IF(OR(ﾀ.がれき類!D24&gt;0,ﾀ.がれき類!D24&lt;0),ﾀ.がれき類!D24,IF(V$19&gt;0,"0",0))</f>
        <v>806.6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51.6</v>
      </c>
      <c r="AA9" s="322">
        <f>IF(SUM(G9:Z9)&gt;0,SUM(G9:Z9),IF(AA$19&gt;0,"0",0))</f>
        <v>1367</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1.7</v>
      </c>
      <c r="M14" s="326">
        <f>IF(OR(ｷ.紙くず!D29&gt;0,ｷ.紙くず!D29&lt;0),ｷ.紙くず!D29,IF(M$19&gt;0,"0",0))</f>
        <v>0</v>
      </c>
      <c r="N14" s="326">
        <f>IF(OR(ｸ.木くず!D29&gt;0,ｸ.木くず!D29&lt;0),ｸ.木くず!D29,IF(N$19&gt;0,"0",0))</f>
        <v>496.1</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11</v>
      </c>
      <c r="U14" s="326">
        <f>IF(OR(ｿ.鉱さい!D29&gt;0,ｿ.鉱さい!D29&lt;0),ｿ.鉱さい!D29,IF(U$19&gt;0,"0",0))</f>
        <v>0</v>
      </c>
      <c r="V14" s="326">
        <f>IF(OR(ﾀ.がれき類!D29&gt;0,ﾀ.がれき類!D29&lt;0),ﾀ.がれき類!D29,IF(V$19&gt;0,"0",0))</f>
        <v>806.6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29.4</v>
      </c>
      <c r="AA14" s="328">
        <f t="shared" si="0"/>
        <v>1344.8000000000002</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1.7</v>
      </c>
      <c r="M16" s="326">
        <f>IF(OR(ｷ.紙くず!D31&gt;0,ｷ.紙くず!D31&lt;0),ｷ.紙くず!D31,IF(M$19&gt;0,"0",0))</f>
        <v>0</v>
      </c>
      <c r="N16" s="326">
        <f>IF(OR(ｸ.木くず!D31&gt;0,ｸ.木くず!D31&lt;0),ｸ.木くず!D31,IF(N$19&gt;0,"0",0))</f>
        <v>496.1</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11</v>
      </c>
      <c r="U16" s="326">
        <f>IF(OR(ｿ.鉱さい!D31&gt;0,ｿ.鉱さい!D31&lt;0),ｿ.鉱さい!D31,IF(U$19&gt;0,"0",0))</f>
        <v>0</v>
      </c>
      <c r="V16" s="326">
        <f>IF(OR(ﾀ.がれき類!D31&gt;0,ﾀ.がれき類!D31&lt;0),ﾀ.がれき類!D31,IF(V$19&gt;0,"0",0))</f>
        <v>784.4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29.4</v>
      </c>
      <c r="AA16" s="328">
        <f t="shared" si="0"/>
        <v>1322.6000000000001</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54.1</v>
      </c>
      <c r="M19" s="332">
        <f t="shared" si="1"/>
        <v>0</v>
      </c>
      <c r="N19" s="332">
        <f t="shared" si="1"/>
        <v>729.1</v>
      </c>
      <c r="O19" s="332">
        <f t="shared" si="1"/>
        <v>0.4</v>
      </c>
      <c r="P19" s="332">
        <f t="shared" si="1"/>
        <v>0</v>
      </c>
      <c r="Q19" s="332">
        <f t="shared" si="1"/>
        <v>0</v>
      </c>
      <c r="R19" s="332">
        <f t="shared" si="1"/>
        <v>0</v>
      </c>
      <c r="S19" s="332">
        <f t="shared" si="1"/>
        <v>0</v>
      </c>
      <c r="T19" s="332">
        <f t="shared" si="1"/>
        <v>124</v>
      </c>
      <c r="U19" s="332">
        <f t="shared" si="1"/>
        <v>0</v>
      </c>
      <c r="V19" s="332">
        <f t="shared" si="1"/>
        <v>2568.7999999999997</v>
      </c>
      <c r="W19" s="332">
        <f t="shared" si="1"/>
        <v>0</v>
      </c>
      <c r="X19" s="332">
        <f t="shared" si="1"/>
        <v>0</v>
      </c>
      <c r="Y19" s="332">
        <f t="shared" si="1"/>
        <v>0</v>
      </c>
      <c r="Z19" s="333">
        <f t="shared" si="1"/>
        <v>146.69999999999999</v>
      </c>
      <c r="AA19" s="334">
        <f t="shared" ref="AA19:AA25" si="2">SUM(G19:Z19)</f>
        <v>3623.0999999999995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54.1</v>
      </c>
      <c r="M37" s="368">
        <f t="shared" si="8"/>
        <v>0</v>
      </c>
      <c r="N37" s="368">
        <f t="shared" si="8"/>
        <v>729.1</v>
      </c>
      <c r="O37" s="368">
        <f t="shared" si="8"/>
        <v>0.4</v>
      </c>
      <c r="P37" s="368">
        <f t="shared" si="8"/>
        <v>0</v>
      </c>
      <c r="Q37" s="368">
        <f t="shared" si="8"/>
        <v>0</v>
      </c>
      <c r="R37" s="368">
        <f t="shared" si="8"/>
        <v>0</v>
      </c>
      <c r="S37" s="368">
        <f t="shared" si="8"/>
        <v>0</v>
      </c>
      <c r="T37" s="368">
        <f t="shared" si="8"/>
        <v>124</v>
      </c>
      <c r="U37" s="368">
        <f t="shared" si="8"/>
        <v>0</v>
      </c>
      <c r="V37" s="368">
        <f t="shared" si="8"/>
        <v>2568.7999999999997</v>
      </c>
      <c r="W37" s="368">
        <f t="shared" si="8"/>
        <v>0</v>
      </c>
      <c r="X37" s="368">
        <f t="shared" si="8"/>
        <v>0</v>
      </c>
      <c r="Y37" s="368">
        <f t="shared" si="8"/>
        <v>0</v>
      </c>
      <c r="Z37" s="369">
        <f t="shared" si="8"/>
        <v>146.69999999999999</v>
      </c>
      <c r="AA37" s="370">
        <f t="shared" si="4"/>
        <v>3623.0999999999995</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34.5</v>
      </c>
      <c r="M38" s="359">
        <f t="shared" si="9"/>
        <v>0</v>
      </c>
      <c r="N38" s="359">
        <f t="shared" si="9"/>
        <v>729.1</v>
      </c>
      <c r="O38" s="359">
        <f t="shared" si="9"/>
        <v>0.4</v>
      </c>
      <c r="P38" s="359">
        <f t="shared" si="9"/>
        <v>0</v>
      </c>
      <c r="Q38" s="359">
        <f t="shared" si="9"/>
        <v>0</v>
      </c>
      <c r="R38" s="359">
        <f t="shared" si="9"/>
        <v>0</v>
      </c>
      <c r="S38" s="359">
        <f t="shared" si="9"/>
        <v>0</v>
      </c>
      <c r="T38" s="359">
        <f t="shared" si="9"/>
        <v>124</v>
      </c>
      <c r="U38" s="359">
        <f t="shared" si="9"/>
        <v>0</v>
      </c>
      <c r="V38" s="359">
        <f t="shared" si="9"/>
        <v>2240.1999999999998</v>
      </c>
      <c r="W38" s="359">
        <f t="shared" si="9"/>
        <v>0</v>
      </c>
      <c r="X38" s="359">
        <f t="shared" si="9"/>
        <v>0</v>
      </c>
      <c r="Y38" s="359">
        <f t="shared" si="9"/>
        <v>0</v>
      </c>
      <c r="Z38" s="360">
        <f t="shared" si="9"/>
        <v>146.69999999999999</v>
      </c>
      <c r="AA38" s="361">
        <f t="shared" si="4"/>
        <v>3274.8999999999996</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34.5</v>
      </c>
      <c r="M39" s="362">
        <f>+ｷ.紙くず!$AA$28</f>
        <v>0</v>
      </c>
      <c r="N39" s="362">
        <f>+ｸ.木くず!$AA$28</f>
        <v>729.1</v>
      </c>
      <c r="O39" s="362">
        <f>+ｹ.繊維くず!$AA$28</f>
        <v>0.4</v>
      </c>
      <c r="P39" s="362">
        <f>+ｺ.動植物性残さ!$AA$28</f>
        <v>0</v>
      </c>
      <c r="Q39" s="362">
        <f>+ｻ.動物系固形不要物!$AA$28</f>
        <v>0</v>
      </c>
      <c r="R39" s="362">
        <f>+ｼ.ｺﾞﾑくず!$AA$28</f>
        <v>0</v>
      </c>
      <c r="S39" s="362">
        <f>+ｽ.金属くず!$AA$28</f>
        <v>0</v>
      </c>
      <c r="T39" s="362">
        <f>+ｾ.ｶﾞﾗｽ･ｺﾝｸﾘ･陶磁器くず!$AA$28</f>
        <v>124</v>
      </c>
      <c r="U39" s="362">
        <f>+ｿ.鉱さい!$AA$28</f>
        <v>0</v>
      </c>
      <c r="V39" s="362">
        <f>+ﾀ.がれき類!$AA$28</f>
        <v>2240.1999999999998</v>
      </c>
      <c r="W39" s="362">
        <f>+ﾁ.動物のふん尿!$AA$28</f>
        <v>0</v>
      </c>
      <c r="X39" s="362">
        <f>+ﾂ.動物の死体!$AA$28</f>
        <v>0</v>
      </c>
      <c r="Y39" s="362">
        <f>+ﾃ.ばいじん!$AA$28</f>
        <v>0</v>
      </c>
      <c r="Z39" s="363">
        <f>+ﾄ.混合廃棄物その他!$AA$28</f>
        <v>146.69999999999999</v>
      </c>
      <c r="AA39" s="364">
        <f t="shared" si="4"/>
        <v>3274.8999999999996</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19.600000000000001</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328.6</v>
      </c>
      <c r="W42" s="365">
        <f>+ﾁ.動物のふん尿!$R$33</f>
        <v>0</v>
      </c>
      <c r="X42" s="365">
        <f>+ﾂ.動物の死体!$R$33</f>
        <v>0</v>
      </c>
      <c r="Y42" s="365">
        <f>+ﾃ.ばいじん!$R$33</f>
        <v>0</v>
      </c>
      <c r="Z42" s="366">
        <f>+ﾄ.混合廃棄物その他!$R$33</f>
        <v>0</v>
      </c>
      <c r="AA42" s="367">
        <f>SUM(G42:Z42)</f>
        <v>348.20000000000005</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54.1</v>
      </c>
      <c r="M43" s="371">
        <f>+ｷ.紙くず!$AL$27</f>
        <v>0</v>
      </c>
      <c r="N43" s="371">
        <f>+ｸ.木くず!$AL$27</f>
        <v>729.1</v>
      </c>
      <c r="O43" s="371">
        <f>+ｹ.繊維くず!$AL$27</f>
        <v>0.4</v>
      </c>
      <c r="P43" s="371">
        <f>+ｺ.動植物性残さ!$AL$27</f>
        <v>0</v>
      </c>
      <c r="Q43" s="371">
        <f>+ｻ.動物系固形不要物!$AL$27</f>
        <v>0</v>
      </c>
      <c r="R43" s="371">
        <f>+ｼ.ｺﾞﾑくず!$AL$27</f>
        <v>0</v>
      </c>
      <c r="S43" s="371">
        <f>+ｽ.金属くず!$AL$27</f>
        <v>0</v>
      </c>
      <c r="T43" s="371">
        <f>+ｾ.ｶﾞﾗｽ･ｺﾝｸﾘ･陶磁器くず!$AL$27</f>
        <v>124</v>
      </c>
      <c r="U43" s="371">
        <f>+ｿ.鉱さい!$AL$27</f>
        <v>0</v>
      </c>
      <c r="V43" s="371">
        <f>+ﾀ.がれき類!$AL$27</f>
        <v>2568.7999999999997</v>
      </c>
      <c r="W43" s="371">
        <f>+ﾁ.動物のふん尿!$AL$27</f>
        <v>0</v>
      </c>
      <c r="X43" s="371">
        <f>+ﾂ.動物の死体!$AL$27</f>
        <v>0</v>
      </c>
      <c r="Y43" s="371">
        <f>+ﾃ.ばいじん!$AL$27</f>
        <v>0</v>
      </c>
      <c r="Z43" s="372">
        <f>+ﾄ.混合廃棄物その他!$AL$27</f>
        <v>146.69999999999999</v>
      </c>
      <c r="AA43" s="373">
        <f t="shared" si="4"/>
        <v>3623.0999999999995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34.5</v>
      </c>
      <c r="M45" s="377">
        <f>+ｷ.紙くず!$AS$24</f>
        <v>0</v>
      </c>
      <c r="N45" s="377">
        <f>+ｸ.木くず!$AS$24</f>
        <v>729.1</v>
      </c>
      <c r="O45" s="377">
        <f>+ｹ.繊維くず!$AS$24</f>
        <v>0.4</v>
      </c>
      <c r="P45" s="377">
        <f>+ｺ.動植物性残さ!$AS$24</f>
        <v>0</v>
      </c>
      <c r="Q45" s="377">
        <f>+ｻ.動物系固形不要物!$AS$24</f>
        <v>0</v>
      </c>
      <c r="R45" s="377">
        <f>+ｼ.ｺﾞﾑくず!$AS$24</f>
        <v>0</v>
      </c>
      <c r="S45" s="377">
        <f>+ｽ.金属くず!$AS$24</f>
        <v>0</v>
      </c>
      <c r="T45" s="377">
        <f>+ｾ.ｶﾞﾗｽ･ｺﾝｸﾘ･陶磁器くず!$AS$24</f>
        <v>124</v>
      </c>
      <c r="U45" s="377">
        <f>+ｿ.鉱さい!$AS$24</f>
        <v>0</v>
      </c>
      <c r="V45" s="377">
        <f>+ﾀ.がれき類!$AS$24</f>
        <v>2240.1999999999998</v>
      </c>
      <c r="W45" s="377">
        <f>+ﾁ.動物のふん尿!$AS$24</f>
        <v>0</v>
      </c>
      <c r="X45" s="377">
        <f>+ﾂ.動物の死体!$AS$24</f>
        <v>0</v>
      </c>
      <c r="Y45" s="377">
        <f>+ﾃ.ばいじん!$AS$24</f>
        <v>0</v>
      </c>
      <c r="Z45" s="378">
        <f>+ﾄ.混合廃棄物その他!$AS$24</f>
        <v>146.69999999999999</v>
      </c>
      <c r="AA45" s="379">
        <f t="shared" si="4"/>
        <v>3274.8999999999996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55.800000000000004</v>
      </c>
      <c r="M55" s="414">
        <f t="shared" si="10"/>
        <v>0</v>
      </c>
      <c r="N55" s="414">
        <f t="shared" si="10"/>
        <v>1225.2</v>
      </c>
      <c r="O55" s="414">
        <f t="shared" si="10"/>
        <v>0.4</v>
      </c>
      <c r="P55" s="414">
        <f t="shared" si="10"/>
        <v>0</v>
      </c>
      <c r="Q55" s="414">
        <f t="shared" si="10"/>
        <v>0</v>
      </c>
      <c r="R55" s="414">
        <f t="shared" si="10"/>
        <v>0</v>
      </c>
      <c r="S55" s="414">
        <f t="shared" si="10"/>
        <v>0</v>
      </c>
      <c r="T55" s="414">
        <f t="shared" si="10"/>
        <v>135</v>
      </c>
      <c r="U55" s="414">
        <f t="shared" si="10"/>
        <v>0</v>
      </c>
      <c r="V55" s="414">
        <f t="shared" si="10"/>
        <v>3375.3999999999996</v>
      </c>
      <c r="W55" s="414">
        <f t="shared" si="10"/>
        <v>0</v>
      </c>
      <c r="X55" s="414">
        <f t="shared" si="10"/>
        <v>0</v>
      </c>
      <c r="Y55" s="414">
        <f t="shared" si="10"/>
        <v>0</v>
      </c>
      <c r="Z55" s="414">
        <f t="shared" si="10"/>
        <v>198.29999999999998</v>
      </c>
      <c r="AA55" s="415">
        <f>+AA9+AA19+AA20</f>
        <v>4990.0999999999995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28日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横浜市南区高根町３丁目１７番地１４</v>
      </c>
      <c r="K16" s="705"/>
      <c r="L16" s="706"/>
      <c r="M16" s="706"/>
      <c r="N16" s="706"/>
      <c r="O16" s="707"/>
    </row>
    <row r="17" spans="1:15" ht="26.25" customHeight="1" x14ac:dyDescent="0.15">
      <c r="C17" s="78"/>
      <c r="H17" s="23" t="s">
        <v>7</v>
      </c>
      <c r="I17" s="23"/>
      <c r="J17" s="705" t="str">
        <f>+表紙!J40</f>
        <v>株式会社児島工務店　　　　　　　　　　　　　　　　　代表取締役　児島　一雄</v>
      </c>
      <c r="K17" s="705"/>
      <c r="L17" s="706"/>
      <c r="M17" s="706"/>
      <c r="N17" s="706"/>
      <c r="O17" s="707"/>
    </row>
    <row r="18" spans="1:15" x14ac:dyDescent="0.15">
      <c r="C18" s="78"/>
      <c r="J18" s="21" t="s">
        <v>8</v>
      </c>
      <c r="O18" s="79"/>
    </row>
    <row r="19" spans="1:15" x14ac:dyDescent="0.15">
      <c r="C19" s="78"/>
      <c r="J19" s="24" t="s">
        <v>9</v>
      </c>
      <c r="K19" s="24"/>
      <c r="L19" s="718" t="str">
        <f>IF(+表紙!L42="","",+表紙!L42)</f>
        <v>045-241-9752</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株式会社児島工務店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2273</v>
      </c>
      <c r="N25" s="743"/>
      <c r="O25" s="744"/>
    </row>
    <row r="26" spans="1:15" ht="18" customHeight="1" x14ac:dyDescent="0.15">
      <c r="C26" s="467" t="s">
        <v>11</v>
      </c>
      <c r="D26" s="468"/>
      <c r="E26" s="469"/>
      <c r="F26" s="729" t="str">
        <f>+表紙!F49</f>
        <v>横浜市南区高根町３丁目１７番地１４</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30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1367</v>
      </c>
      <c r="I40" s="241" t="s">
        <v>4</v>
      </c>
      <c r="J40" s="447" t="s">
        <v>324</v>
      </c>
      <c r="K40" s="448"/>
      <c r="L40" s="449"/>
      <c r="M40" s="746">
        <f>+表紙!M63</f>
        <v>1344.8000000000002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1322.6000000000001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2024-07-04T00:46:12Z</dcterms:created>
  <dcterms:modified xsi:type="dcterms:W3CDTF">2024-07-04T00:46:13Z</dcterms:modified>
</cp:coreProperties>
</file>