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4240" windowHeight="132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<sst xmlns="http://schemas.openxmlformats.org/spreadsheetml/2006/main" count="3275" uniqueCount="460">
  <si>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</si>
  <si>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</si>
  <si>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</si>
  <si>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</si>
  <si>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</si>
  <si>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</si>
  <si>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</si>
  <si>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</si>
  <si>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</si>
  <si>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</si>
  <si>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</si>
  <si>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</si>
  <si>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</si>
  <si>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</si>
  <si>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</si>
  <si>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</si>
  <si>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</si>
  <si>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</si>
  <si>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</si>
  <si>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</si>
  <si>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</si>
  <si>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</si>
  <si>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</si>
  <si>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</si>
  <si>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</si>
  <si>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</si>
  <si>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</si>
  <si>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</si>
  <si>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</si>
  <si>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</si>
  <si>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</si>
  <si>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</si>
  <si>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</si>
  <si>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</si>
  <si>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</si>
  <si>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</si>
  <si>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</si>
  <si>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</si>
  <si>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</si>
  <si>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</si>
  <si>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</si>
  <si>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</si>
  <si>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</si>
  <si>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</si>
  <si>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</si>
  <si>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</si>
  <si>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</si>
  <si>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</si>
  <si>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</si>
  <si>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</si>
  <si>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</si>
  <si>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</si>
  <si>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</si>
  <si>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</si>
  <si>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</si>
  <si>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</si>
  <si>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</si>
  <si>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</si>
  <si>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</si>
  <si>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</si>
  <si>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</si>
  <si>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</si>
  <si>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</si>
  <si>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</si>
  <si>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</si>
  <si>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</si>
  <si>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</si>
  <si>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</si>
  <si>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</si>
  <si>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</si>
  <si>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</si>
  <si>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</si>
  <si>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</si>
  <si>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</si>
  <si>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</si>
  <si>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</si>
  <si>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</si>
  <si>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</si>
  <si>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</si>
  <si>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</si>
  <si>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</si>
  <si>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</si>
  <si>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</si>
  <si>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</si>
  <si>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</si>
  <si>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</si>
  <si>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</si>
  <si>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</si>
  <si>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</si>
  <si>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</si>
  <si>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</si>
  <si>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</si>
  <si>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</si>
  <si>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</si>
  <si>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</si>
  <si>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</si>
  <si>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</si>
  <si>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</si>
  <si>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</si>
  <si>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</si>
  <si>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</si>
  <si>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</si>
  <si>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</si>
  <si>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</si>
  <si>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</si>
  <si>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</si>
  <si>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</si>
  <si>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</si>
  <si>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</si>
  <si>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</si>
  <si>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</si>
  <si>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</si>
  <si>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</si>
  <si>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</si>
  <si>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</si>
  <si>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</si>
  <si>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</si>
  <si>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</si>
  <si>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</si>
  <si>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</si>
  <si>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</si>
  <si>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</si>
  <si>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</si>
  <si>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</si>
  <si>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</si>
  <si>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</si>
  <si>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</si>
  <si>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</si>
  <si>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</si>
  <si>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</si>
  <si>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</si>
  <si>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</si>
  <si>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</si>
  <si>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</si>
  <si>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</si>
  <si>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</si>
  <si>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</si>
  <si>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</si>
  <si>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</si>
  <si>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</si>
  <si>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</si>
  <si>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</si>
  <si>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</si>
  <si>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</si>
  <si>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</si>
  <si>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</si>
  <si>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</si>
  <si>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</si>
  <si>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</si>
  <si>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</si>
  <si>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</si>
  <si>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</si>
  <si>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</si>
  <si>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</si>
  <si>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</si>
  <si>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</si>
  <si>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</si>
  <si>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</si>
  <si>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</si>
  <si>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</si>
  <si>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</si>
  <si>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</si>
  <si>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</si>
  <si>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</si>
  <si>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</si>
  <si>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</si>
  <si>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</si>
  <si>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</si>
  <si>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</si>
  <si>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</si>
  <si>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</si>
  <si>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</si>
  <si>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</si>
  <si>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</si>
  <si>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</si>
  <si>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</si>
  <si>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</si>
  <si>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</si>
  <si>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</si>
  <si>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</si>
  <si>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</si>
  <si>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</si>
  <si>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</si>
  <si>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</si>
  <si>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</si>
  <si>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</si>
  <si>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</si>
  <si>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</si>
  <si>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</si>
  <si>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</si>
  <si>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</si>
  <si>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</si>
  <si>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</si>
  <si>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</si>
  <si>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</si>
  <si>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</si>
  <si>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</si>
  <si>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</si>
  <si>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</si>
  <si>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</si>
  <si>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</si>
  <si>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</si>
  <si>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</si>
  <si>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</si>
  <si>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</si>
  <si>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</si>
  <si>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</si>
  <si>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</si>
  <si>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</si>
  <si>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</si>
  <si>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</si>
  <si>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</si>
  <si>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</si>
  <si>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</si>
  <si>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</si>
  <si>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</si>
  <si>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</si>
  <si>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</si>
  <si>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</si>
  <si>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</si>
  <si>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</si>
  <si>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</si>
  <si>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</si>
  <si>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</si>
  <si>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</si>
  <si>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</si>
  <si>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</si>
  <si>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</si>
  <si>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</si>
  <si>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</si>
  <si>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</si>
  <si>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</si>
  <si>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</si>
  <si>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</si>
  <si>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</si>
  <si>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</si>
  <si>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</si>
  <si>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</si>
  <si>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</si>
  <si>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</si>
  <si>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</si>
  <si>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</si>
  <si>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</si>
  <si>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</si>
  <si>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</si>
  <si>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</si>
  <si>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</si>
  <si>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</si>
  <si>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</si>
  <si>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</si>
  <si>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</si>
  <si>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</si>
  <si>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</si>
  <si>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</si>
  <si>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</si>
  <si>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</si>
  <si>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</si>
  <si>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</si>
  <si>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</si>
  <si>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</si>
  <si>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</si>
  <si>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</si>
  <si>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</si>
  <si>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</si>
  <si>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</si>
  <si>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</si>
  <si>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</si>
  <si>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</si>
  <si>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</si>
  <si>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</si>
  <si>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</si>
  <si>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</si>
  <si>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</si>
  <si>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</si>
  <si>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</si>
  <si>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</si>
  <si>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</si>
  <si>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</si>
  <si>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</si>
  <si>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</si>
  <si>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</si>
  <si>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</si>
  <si>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</si>
  <si>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</si>
  <si>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</si>
  <si>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</si>
  <si>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</si>
  <si>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</si>
  <si>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</si>
  <si>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</si>
  <si>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</si>
  <si>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</si>
  <si>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</si>
  <si>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</si>
  <si>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</si>
  <si>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</si>
  <si>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</si>
  <si>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</si>
  <si>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</si>
  <si>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</si>
  <si>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</si>
  <si>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</si>
  <si>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</si>
  <si>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</si>
  <si>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</si>
  <si>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</si>
  <si>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</si>
  <si>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</si>
  <si>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</si>
  <si>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</si>
  <si>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</si>
  <si>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</si>
  <si>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</si>
  <si>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</si>
  <si>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</si>
  <si>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</si>
  <si>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</si>
  <si>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</si>
  <si>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</si>
  <si>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</si>
  <si>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</si>
  <si>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</si>
  <si>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</si>
  <si>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</si>
  <si>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</si>
  <si>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</si>
  <si>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</si>
  <si>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</si>
  <si>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</si>
  <si>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</si>
  <si>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</si>
  <si>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</si>
  <si>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</si>
  <si>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</si>
  <si>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</si>
  <si>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</si>
  <si>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</si>
  <si>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</si>
  <si>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</si>
  <si>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</si>
  <si>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</si>
  <si>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</si>
  <si>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</si>
  <si>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</si>
  <si>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</si>
  <si>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</si>
  <si>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</si>
  <si>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</si>
  <si>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</si>
  <si>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</si>
  <si>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</si>
  <si>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</si>
  <si>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</si>
  <si>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</si>
  <si>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</si>
  <si>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</si>
  <si>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</si>
  <si>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</si>
  <si>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</si>
  <si>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</si>
  <si>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</si>
  <si>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</si>
  <si>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</si>
  <si>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</si>
  <si>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</si>
  <si>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</si>
  <si>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</si>
  <si>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</si>
  <si>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</si>
  <si>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</si>
  <si>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</si>
  <si>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</si>
  <si>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</si>
  <si>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</si>
  <si>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</si>
  <si>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</si>
  <si>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</si>
  <si>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</si>
  <si>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</si>
  <si>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</si>
  <si>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</si>
  <si>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</si>
  <si>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</si>
  <si>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</si>
  <si>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</si>
  <si>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</si>
  <si>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</si>
  <si>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</si>
  <si>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</si>
  <si>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</si>
  <si>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</si>
  <si>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</si>
  <si>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</si>
  <si>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</si>
  <si>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</si>
  <si>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</si>
  <si>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</si>
  <si>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</si>
  <si>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</si>
  <si>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</si>
  <si>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</si>
  <si>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</si>
  <si>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</si>
  <si>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</si>
  <si>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</si>
  <si>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</si>
  <si>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</si>
  <si>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</si>
  <si>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</si>
  <si>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</si>
  <si>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</si>
  <si>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</si>
  <si>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</si>
  <si>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</si>
  <si>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</si>
  <si>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</si>
  <si>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</si>
  <si>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</si>
  <si>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</si>
  <si>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</si>
  <si>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</si>
  <si>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</si>
  <si>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</si>
  <si>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</si>
  <si>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</si>
  <si>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</si>
  <si>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</si>
  <si>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</si>
  <si>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</si>
  <si>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</si>
  <si>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</si>
  <si>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</si>
  <si>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</si>
  <si>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</si>
  <si>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</si>
  <si>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</si>
  <si>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</si>
  <si>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</si>
  <si>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</si>
  <si>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</si>
  <si>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</si>
  <si>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</si>
  <si>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</si>
  <si>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</si>
  <si>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</si>
  <si>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</si>
  <si>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</si>
  <si>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</si>
  <si>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</si>
  <si>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</si>
  <si>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</si>
  <si>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</si>
  <si>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横浜市西区みなとみらい3-7-1　　　　　　　　　　　　　　　　OCEAN　GATE　MINATOMIRAI　13F</t>
    <rPh sb="0" eb="3">
      <t>ヨコハマシ</t>
    </rPh>
    <rPh sb="3" eb="5">
      <t>ニシク</t>
    </rPh>
    <phoneticPr fontId="3"/>
  </si>
  <si>
    <t>積水ハウス㈱神奈川東支店　植岡　俊樹</t>
    <rPh sb="0" eb="2">
      <t>セキスイ</t>
    </rPh>
    <rPh sb="6" eb="9">
      <t>カナガワ</t>
    </rPh>
    <rPh sb="9" eb="10">
      <t>ヒガシ</t>
    </rPh>
    <rPh sb="10" eb="12">
      <t>シテン</t>
    </rPh>
    <rPh sb="13" eb="15">
      <t>ウエオカ</t>
    </rPh>
    <rPh sb="16" eb="18">
      <t>トシキ</t>
    </rPh>
    <phoneticPr fontId="3"/>
  </si>
  <si>
    <t>045-227-6411</t>
    <phoneticPr fontId="3"/>
  </si>
  <si>
    <t>積水ハウス株式会社　神奈川東支店（神奈川110事業所代表）</t>
    <rPh sb="0" eb="2">
      <t>セキスイ</t>
    </rPh>
    <rPh sb="5" eb="9">
      <t>カブシキガイシャ</t>
    </rPh>
    <rPh sb="10" eb="13">
      <t>カナガワ</t>
    </rPh>
    <rPh sb="13" eb="14">
      <t>ヒガシ</t>
    </rPh>
    <rPh sb="14" eb="16">
      <t>シテン</t>
    </rPh>
    <rPh sb="17" eb="20">
      <t>カナガワ</t>
    </rPh>
    <rPh sb="23" eb="26">
      <t>ジギョウショ</t>
    </rPh>
    <rPh sb="26" eb="28">
      <t>ダイヒョウ</t>
    </rPh>
    <phoneticPr fontId="3"/>
  </si>
  <si>
    <t>横浜市にいs九みなとみら3-7-1　OCEAN　GATE　MINATOMIRAI　13F</t>
    <rPh sb="0" eb="3">
      <t>ヨコハマシ</t>
    </rPh>
    <rPh sb="6" eb="7">
      <t>ク</t>
    </rPh>
    <phoneticPr fontId="3"/>
  </si>
  <si>
    <t>045-227-6414</t>
    <phoneticPr fontId="3"/>
  </si>
  <si>
    <t>建設業</t>
    <rPh sb="0" eb="3">
      <t>ケンセツギョウ</t>
    </rPh>
    <phoneticPr fontId="3"/>
  </si>
  <si>
    <t>令和  6  年  6  月  27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</si>
</sst>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4" zoomScaleNormal="100" zoomScaleSheetLayoutView="100" workbookViewId="0">
      <selection activeCell="M49" sqref="M4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459</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2228</v>
      </c>
      <c r="N48" s="586"/>
      <c r="O48" s="587"/>
    </row>
    <row r="49" spans="3:21" ht="18" customHeight="1" x14ac:dyDescent="0.15">
      <c r="C49" s="564" t="s">
        <v>11</v>
      </c>
      <c r="D49" s="565"/>
      <c r="E49" s="566"/>
      <c r="F49" s="619" t="s">
        <v>456</v>
      </c>
      <c r="G49" s="620"/>
      <c r="H49" s="620"/>
      <c r="I49" s="620"/>
      <c r="J49" s="620"/>
      <c r="K49" s="620"/>
      <c r="L49" s="471" t="s">
        <v>172</v>
      </c>
      <c r="M49" s="474"/>
      <c r="N49" s="588" t="s">
        <v>457</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414</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13509.5</v>
      </c>
      <c r="I63" s="293" t="s">
        <v>4</v>
      </c>
      <c r="J63" s="542" t="s">
        <v>324</v>
      </c>
      <c r="K63" s="543"/>
      <c r="L63" s="544"/>
      <c r="M63" s="534">
        <f>+別紙!AA14</f>
        <v>12567.6</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1653.3999999999999</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11522.3</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304.89999999999998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290.89999999999998</v>
      </c>
      <c r="E24" s="700"/>
      <c r="F24" s="700"/>
      <c r="G24" s="212" t="s">
        <v>198</v>
      </c>
      <c r="H24" s="678">
        <f>+F12</f>
        <v>304.89999999999998</v>
      </c>
      <c r="I24" s="679"/>
      <c r="J24" s="212" t="s">
        <v>198</v>
      </c>
      <c r="K24" s="66"/>
      <c r="L24" s="63"/>
      <c r="M24" s="653"/>
      <c r="P24" s="640">
        <v>155.80000000000001</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107.2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149.1</v>
      </c>
      <c r="Q27" s="683"/>
      <c r="R27" s="683"/>
      <c r="S27" s="683"/>
      <c r="T27" s="54" t="s">
        <v>38</v>
      </c>
      <c r="U27" s="74"/>
      <c r="V27" s="74"/>
      <c r="Y27" s="72" t="s">
        <v>39</v>
      </c>
      <c r="Z27" s="75"/>
      <c r="AH27" s="63"/>
      <c r="AI27" s="63"/>
      <c r="AJ27" s="63"/>
      <c r="AK27" s="63"/>
      <c r="AL27" s="646">
        <f>+AH18+P27</f>
        <v>149.1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107.2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146</v>
      </c>
      <c r="E29" s="700"/>
      <c r="F29" s="700"/>
      <c r="G29" s="212" t="s">
        <v>198</v>
      </c>
      <c r="H29" s="678">
        <f>+AL27</f>
        <v>149.1</v>
      </c>
      <c r="I29" s="679"/>
      <c r="J29" s="212" t="s">
        <v>198</v>
      </c>
      <c r="M29" s="652"/>
      <c r="P29" s="66"/>
      <c r="Q29" s="158"/>
      <c r="R29" s="61" t="s">
        <v>183</v>
      </c>
      <c r="S29" s="654" t="s">
        <v>33</v>
      </c>
      <c r="T29" s="668"/>
      <c r="U29" s="668"/>
      <c r="V29" s="669"/>
      <c r="W29" s="58"/>
      <c r="X29" s="76"/>
      <c r="Y29" s="684" t="s">
        <v>258</v>
      </c>
      <c r="Z29" s="685"/>
      <c r="AA29" s="640">
        <v>41.9</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8.8000000000000007</v>
      </c>
      <c r="E30" s="700"/>
      <c r="F30" s="700"/>
      <c r="G30" s="212" t="s">
        <v>198</v>
      </c>
      <c r="H30" s="678">
        <f>+AL30</f>
        <v>13.2</v>
      </c>
      <c r="I30" s="679"/>
      <c r="J30" s="212" t="s">
        <v>198</v>
      </c>
      <c r="M30" s="652"/>
      <c r="P30" s="66"/>
      <c r="R30" s="682">
        <f>+ROUND(AA28,1)+ROUND(AA29,1)+ROUND(AA30,1)</f>
        <v>149.1</v>
      </c>
      <c r="S30" s="683"/>
      <c r="T30" s="683"/>
      <c r="U30" s="683"/>
      <c r="V30" s="54" t="s">
        <v>16</v>
      </c>
      <c r="Y30" s="684" t="s">
        <v>186</v>
      </c>
      <c r="Z30" s="685"/>
      <c r="AA30" s="640"/>
      <c r="AB30" s="641"/>
      <c r="AC30" s="641"/>
      <c r="AD30" s="641"/>
      <c r="AE30" s="641"/>
      <c r="AF30" s="54" t="s">
        <v>13</v>
      </c>
      <c r="AL30" s="632">
        <v>13.2</v>
      </c>
      <c r="AM30" s="633"/>
      <c r="AN30" s="633"/>
      <c r="AO30" s="633"/>
      <c r="AP30" s="62" t="s">
        <v>13</v>
      </c>
      <c r="AS30" s="677"/>
      <c r="AT30" s="674"/>
      <c r="AU30" s="674"/>
      <c r="AV30" s="675"/>
      <c r="AW30" s="503"/>
    </row>
    <row r="31" spans="2:49" ht="27" customHeight="1" thickTop="1" thickBot="1" x14ac:dyDescent="0.2">
      <c r="B31" s="711" t="s">
        <v>226</v>
      </c>
      <c r="C31" s="712"/>
      <c r="D31" s="700">
        <v>104.5</v>
      </c>
      <c r="E31" s="700"/>
      <c r="F31" s="700"/>
      <c r="G31" s="212" t="s">
        <v>198</v>
      </c>
      <c r="H31" s="678">
        <f>+AS24</f>
        <v>107.2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8"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196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177.9</v>
      </c>
      <c r="E24" s="700"/>
      <c r="F24" s="700"/>
      <c r="G24" s="212" t="s">
        <v>198</v>
      </c>
      <c r="H24" s="678">
        <f>+F12</f>
        <v>196</v>
      </c>
      <c r="I24" s="679"/>
      <c r="J24" s="212" t="s">
        <v>198</v>
      </c>
      <c r="K24" s="66"/>
      <c r="L24" s="63"/>
      <c r="M24" s="653"/>
      <c r="P24" s="640">
        <v>183.7</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12.299999999999999</v>
      </c>
      <c r="Q27" s="683"/>
      <c r="R27" s="683"/>
      <c r="S27" s="683"/>
      <c r="T27" s="54" t="s">
        <v>38</v>
      </c>
      <c r="U27" s="74"/>
      <c r="V27" s="74"/>
      <c r="Y27" s="72" t="s">
        <v>39</v>
      </c>
      <c r="Z27" s="75"/>
      <c r="AH27" s="63"/>
      <c r="AI27" s="63"/>
      <c r="AJ27" s="63"/>
      <c r="AK27" s="63"/>
      <c r="AL27" s="646">
        <f>+AH18+P27</f>
        <v>12.299999999999999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7.6</v>
      </c>
      <c r="E29" s="700"/>
      <c r="F29" s="700"/>
      <c r="G29" s="212" t="s">
        <v>198</v>
      </c>
      <c r="H29" s="678">
        <f>+AL27</f>
        <v>12.299999999999999</v>
      </c>
      <c r="I29" s="679"/>
      <c r="J29" s="212" t="s">
        <v>198</v>
      </c>
      <c r="M29" s="652"/>
      <c r="P29" s="66"/>
      <c r="Q29" s="158"/>
      <c r="R29" s="61" t="s">
        <v>183</v>
      </c>
      <c r="S29" s="654" t="s">
        <v>33</v>
      </c>
      <c r="T29" s="668"/>
      <c r="U29" s="668"/>
      <c r="V29" s="669"/>
      <c r="W29" s="58"/>
      <c r="X29" s="76"/>
      <c r="Y29" s="684" t="s">
        <v>258</v>
      </c>
      <c r="Z29" s="685"/>
      <c r="AA29" s="640">
        <v>0.6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4.8</v>
      </c>
      <c r="E30" s="700"/>
      <c r="F30" s="700"/>
      <c r="G30" s="212" t="s">
        <v>198</v>
      </c>
      <c r="H30" s="678">
        <f>+AL30</f>
        <v>4.9000000000000004</v>
      </c>
      <c r="I30" s="679"/>
      <c r="J30" s="212" t="s">
        <v>198</v>
      </c>
      <c r="M30" s="652"/>
      <c r="P30" s="66"/>
      <c r="R30" s="682">
        <f>+ROUND(AA28,1)+ROUND(AA29,1)+ROUND(AA30,1)</f>
        <v>12.299999999999999</v>
      </c>
      <c r="S30" s="683"/>
      <c r="T30" s="683"/>
      <c r="U30" s="683"/>
      <c r="V30" s="54" t="s">
        <v>16</v>
      </c>
      <c r="Y30" s="684" t="s">
        <v>186</v>
      </c>
      <c r="Z30" s="685"/>
      <c r="AA30" s="640"/>
      <c r="AB30" s="641"/>
      <c r="AC30" s="641"/>
      <c r="AD30" s="641"/>
      <c r="AE30" s="641"/>
      <c r="AF30" s="54" t="s">
        <v>13</v>
      </c>
      <c r="AL30" s="632">
        <v>4.9000000000000004</v>
      </c>
      <c r="AM30" s="633"/>
      <c r="AN30" s="633"/>
      <c r="AO30" s="633"/>
      <c r="AP30" s="62" t="s">
        <v>13</v>
      </c>
      <c r="AS30" s="677"/>
      <c r="AT30" s="674"/>
      <c r="AU30" s="674"/>
      <c r="AV30" s="675"/>
      <c r="AW30" s="503"/>
    </row>
    <row r="31" spans="2:49" ht="27" customHeight="1" thickTop="1" thickBot="1" x14ac:dyDescent="0.2">
      <c r="B31" s="711" t="s">
        <v>226</v>
      </c>
      <c r="C31" s="712"/>
      <c r="D31" s="700">
        <v>7.2</v>
      </c>
      <c r="E31" s="700"/>
      <c r="F31" s="700"/>
      <c r="G31" s="212" t="s">
        <v>198</v>
      </c>
      <c r="H31" s="678">
        <f>+AS24</f>
        <v>11.7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8"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3781.8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3150.2</v>
      </c>
      <c r="E24" s="700"/>
      <c r="F24" s="700"/>
      <c r="G24" s="212" t="s">
        <v>198</v>
      </c>
      <c r="H24" s="678">
        <f>+F12</f>
        <v>3781.8</v>
      </c>
      <c r="I24" s="679"/>
      <c r="J24" s="212" t="s">
        <v>198</v>
      </c>
      <c r="K24" s="66"/>
      <c r="L24" s="63"/>
      <c r="M24" s="653"/>
      <c r="P24" s="640">
        <v>130.30000000000001</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3469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3651.5</v>
      </c>
      <c r="Q27" s="683"/>
      <c r="R27" s="683"/>
      <c r="S27" s="683"/>
      <c r="T27" s="54" t="s">
        <v>38</v>
      </c>
      <c r="U27" s="74"/>
      <c r="V27" s="74"/>
      <c r="Y27" s="72" t="s">
        <v>39</v>
      </c>
      <c r="Z27" s="75"/>
      <c r="AH27" s="63"/>
      <c r="AI27" s="63"/>
      <c r="AJ27" s="63"/>
      <c r="AK27" s="63"/>
      <c r="AL27" s="646">
        <f>+AH18+P27</f>
        <v>3651.5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3469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3032.1</v>
      </c>
      <c r="E29" s="700"/>
      <c r="F29" s="700"/>
      <c r="G29" s="212" t="s">
        <v>198</v>
      </c>
      <c r="H29" s="678">
        <f>+AL27</f>
        <v>3651.5</v>
      </c>
      <c r="I29" s="679"/>
      <c r="J29" s="212" t="s">
        <v>198</v>
      </c>
      <c r="M29" s="652"/>
      <c r="P29" s="66"/>
      <c r="Q29" s="158"/>
      <c r="R29" s="61" t="s">
        <v>183</v>
      </c>
      <c r="S29" s="654" t="s">
        <v>33</v>
      </c>
      <c r="T29" s="668"/>
      <c r="U29" s="668"/>
      <c r="V29" s="669"/>
      <c r="W29" s="58"/>
      <c r="X29" s="76"/>
      <c r="Y29" s="684" t="s">
        <v>258</v>
      </c>
      <c r="Z29" s="685"/>
      <c r="AA29" s="640">
        <v>182.5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1518.7</v>
      </c>
      <c r="E30" s="700"/>
      <c r="F30" s="700"/>
      <c r="G30" s="212" t="s">
        <v>198</v>
      </c>
      <c r="H30" s="678">
        <f>+AL30</f>
        <v>2448.5</v>
      </c>
      <c r="I30" s="679"/>
      <c r="J30" s="212" t="s">
        <v>198</v>
      </c>
      <c r="M30" s="652"/>
      <c r="P30" s="66"/>
      <c r="R30" s="682">
        <f>+ROUND(AA28,1)+ROUND(AA29,1)+ROUND(AA30,1)</f>
        <v>3651.5</v>
      </c>
      <c r="S30" s="683"/>
      <c r="T30" s="683"/>
      <c r="U30" s="683"/>
      <c r="V30" s="54" t="s">
        <v>16</v>
      </c>
      <c r="Y30" s="684" t="s">
        <v>186</v>
      </c>
      <c r="Z30" s="685"/>
      <c r="AA30" s="640"/>
      <c r="AB30" s="641"/>
      <c r="AC30" s="641"/>
      <c r="AD30" s="641"/>
      <c r="AE30" s="641"/>
      <c r="AF30" s="54" t="s">
        <v>13</v>
      </c>
      <c r="AL30" s="632">
        <v>2448.5</v>
      </c>
      <c r="AM30" s="633"/>
      <c r="AN30" s="633"/>
      <c r="AO30" s="633"/>
      <c r="AP30" s="62" t="s">
        <v>13</v>
      </c>
      <c r="AS30" s="677"/>
      <c r="AT30" s="674"/>
      <c r="AU30" s="674"/>
      <c r="AV30" s="675"/>
      <c r="AW30" s="503"/>
    </row>
    <row r="31" spans="2:49" ht="27" customHeight="1" thickTop="1" thickBot="1" x14ac:dyDescent="0.2">
      <c r="B31" s="711" t="s">
        <v>226</v>
      </c>
      <c r="C31" s="712"/>
      <c r="D31" s="700">
        <v>2880.5</v>
      </c>
      <c r="E31" s="700"/>
      <c r="F31" s="700"/>
      <c r="G31" s="212" t="s">
        <v>198</v>
      </c>
      <c r="H31" s="678">
        <f>+AS24</f>
        <v>3469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9"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14.899999999999999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17.399999999999999</v>
      </c>
      <c r="E24" s="700"/>
      <c r="F24" s="700"/>
      <c r="G24" s="212" t="s">
        <v>198</v>
      </c>
      <c r="H24" s="678">
        <f>+F12</f>
        <v>14.899999999999999</v>
      </c>
      <c r="I24" s="679"/>
      <c r="J24" s="212" t="s">
        <v>198</v>
      </c>
      <c r="K24" s="66"/>
      <c r="L24" s="63"/>
      <c r="M24" s="653"/>
      <c r="P24" s="640">
        <v>0.7</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10.9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14.2</v>
      </c>
      <c r="Q27" s="683"/>
      <c r="R27" s="683"/>
      <c r="S27" s="683"/>
      <c r="T27" s="54" t="s">
        <v>38</v>
      </c>
      <c r="U27" s="74"/>
      <c r="V27" s="74"/>
      <c r="Y27" s="72" t="s">
        <v>39</v>
      </c>
      <c r="Z27" s="75"/>
      <c r="AH27" s="63"/>
      <c r="AI27" s="63"/>
      <c r="AJ27" s="63"/>
      <c r="AK27" s="63"/>
      <c r="AL27" s="646">
        <f>+AH18+P27</f>
        <v>14.2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10.9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16.899999999999999</v>
      </c>
      <c r="E29" s="700"/>
      <c r="F29" s="700"/>
      <c r="G29" s="212" t="s">
        <v>198</v>
      </c>
      <c r="H29" s="678">
        <f>+AL27</f>
        <v>14.2</v>
      </c>
      <c r="I29" s="679"/>
      <c r="J29" s="212" t="s">
        <v>198</v>
      </c>
      <c r="M29" s="652"/>
      <c r="P29" s="66"/>
      <c r="Q29" s="158"/>
      <c r="R29" s="61" t="s">
        <v>183</v>
      </c>
      <c r="S29" s="654" t="s">
        <v>33</v>
      </c>
      <c r="T29" s="668"/>
      <c r="U29" s="668"/>
      <c r="V29" s="669"/>
      <c r="W29" s="58"/>
      <c r="X29" s="76"/>
      <c r="Y29" s="684" t="s">
        <v>258</v>
      </c>
      <c r="Z29" s="685"/>
      <c r="AA29" s="640">
        <v>3.3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3.6</v>
      </c>
      <c r="E30" s="700"/>
      <c r="F30" s="700"/>
      <c r="G30" s="212" t="s">
        <v>198</v>
      </c>
      <c r="H30" s="678">
        <f>+AL30</f>
        <v>2.2999999999999998</v>
      </c>
      <c r="I30" s="679"/>
      <c r="J30" s="212" t="s">
        <v>198</v>
      </c>
      <c r="M30" s="652"/>
      <c r="P30" s="66"/>
      <c r="R30" s="682">
        <f>+ROUND(AA28,1)+ROUND(AA29,1)+ROUND(AA30,1)</f>
        <v>14.2</v>
      </c>
      <c r="S30" s="683"/>
      <c r="T30" s="683"/>
      <c r="U30" s="683"/>
      <c r="V30" s="54" t="s">
        <v>16</v>
      </c>
      <c r="Y30" s="684" t="s">
        <v>186</v>
      </c>
      <c r="Z30" s="685"/>
      <c r="AA30" s="640"/>
      <c r="AB30" s="641"/>
      <c r="AC30" s="641"/>
      <c r="AD30" s="641"/>
      <c r="AE30" s="641"/>
      <c r="AF30" s="54" t="s">
        <v>13</v>
      </c>
      <c r="AL30" s="632">
        <v>2.2999999999999998</v>
      </c>
      <c r="AM30" s="633"/>
      <c r="AN30" s="633"/>
      <c r="AO30" s="633"/>
      <c r="AP30" s="62" t="s">
        <v>13</v>
      </c>
      <c r="AS30" s="677"/>
      <c r="AT30" s="674"/>
      <c r="AU30" s="674"/>
      <c r="AV30" s="675"/>
      <c r="AW30" s="503"/>
    </row>
    <row r="31" spans="2:49" ht="27" customHeight="1" thickTop="1" thickBot="1" x14ac:dyDescent="0.2">
      <c r="B31" s="711" t="s">
        <v>226</v>
      </c>
      <c r="C31" s="712"/>
      <c r="D31" s="700">
        <v>13</v>
      </c>
      <c r="E31" s="700"/>
      <c r="F31" s="700"/>
      <c r="G31" s="212" t="s">
        <v>198</v>
      </c>
      <c r="H31" s="678">
        <f>+AS24</f>
        <v>10.9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8"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1551.9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1320</v>
      </c>
      <c r="E24" s="700"/>
      <c r="F24" s="700"/>
      <c r="G24" s="212" t="s">
        <v>198</v>
      </c>
      <c r="H24" s="678">
        <f>+F12</f>
        <v>1551.9</v>
      </c>
      <c r="I24" s="679"/>
      <c r="J24" s="212" t="s">
        <v>198</v>
      </c>
      <c r="K24" s="66"/>
      <c r="L24" s="63"/>
      <c r="M24" s="653"/>
      <c r="P24" s="640">
        <v>60.9</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1462.2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1491</v>
      </c>
      <c r="Q27" s="683"/>
      <c r="R27" s="683"/>
      <c r="S27" s="683"/>
      <c r="T27" s="54" t="s">
        <v>38</v>
      </c>
      <c r="U27" s="74"/>
      <c r="V27" s="74"/>
      <c r="Y27" s="72" t="s">
        <v>39</v>
      </c>
      <c r="Z27" s="75"/>
      <c r="AH27" s="63"/>
      <c r="AI27" s="63"/>
      <c r="AJ27" s="63"/>
      <c r="AK27" s="63"/>
      <c r="AL27" s="646">
        <f>+AH18+P27</f>
        <v>1491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1462.2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1271.5</v>
      </c>
      <c r="E29" s="700"/>
      <c r="F29" s="700"/>
      <c r="G29" s="212" t="s">
        <v>198</v>
      </c>
      <c r="H29" s="678">
        <f>+AL27</f>
        <v>1491</v>
      </c>
      <c r="I29" s="679"/>
      <c r="J29" s="212" t="s">
        <v>198</v>
      </c>
      <c r="M29" s="652"/>
      <c r="P29" s="66"/>
      <c r="Q29" s="158"/>
      <c r="R29" s="61" t="s">
        <v>183</v>
      </c>
      <c r="S29" s="654" t="s">
        <v>33</v>
      </c>
      <c r="T29" s="668"/>
      <c r="U29" s="668"/>
      <c r="V29" s="669"/>
      <c r="W29" s="58"/>
      <c r="X29" s="76"/>
      <c r="Y29" s="684" t="s">
        <v>258</v>
      </c>
      <c r="Z29" s="685"/>
      <c r="AA29" s="640">
        <v>28.8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4.2</v>
      </c>
      <c r="E30" s="700"/>
      <c r="F30" s="700"/>
      <c r="G30" s="212" t="s">
        <v>198</v>
      </c>
      <c r="H30" s="678">
        <f>+AL30</f>
        <v>4.5999999999999996</v>
      </c>
      <c r="I30" s="679"/>
      <c r="J30" s="212" t="s">
        <v>198</v>
      </c>
      <c r="M30" s="652"/>
      <c r="P30" s="66"/>
      <c r="R30" s="682">
        <f>+ROUND(AA28,1)+ROUND(AA29,1)+ROUND(AA30,1)</f>
        <v>1491</v>
      </c>
      <c r="S30" s="683"/>
      <c r="T30" s="683"/>
      <c r="U30" s="683"/>
      <c r="V30" s="54" t="s">
        <v>16</v>
      </c>
      <c r="Y30" s="684" t="s">
        <v>186</v>
      </c>
      <c r="Z30" s="685"/>
      <c r="AA30" s="640"/>
      <c r="AB30" s="641"/>
      <c r="AC30" s="641"/>
      <c r="AD30" s="641"/>
      <c r="AE30" s="641"/>
      <c r="AF30" s="54" t="s">
        <v>13</v>
      </c>
      <c r="AL30" s="632">
        <v>4.5999999999999996</v>
      </c>
      <c r="AM30" s="633"/>
      <c r="AN30" s="633"/>
      <c r="AO30" s="633"/>
      <c r="AP30" s="62" t="s">
        <v>13</v>
      </c>
      <c r="AS30" s="677"/>
      <c r="AT30" s="674"/>
      <c r="AU30" s="674"/>
      <c r="AV30" s="675"/>
      <c r="AW30" s="503"/>
    </row>
    <row r="31" spans="2:49" ht="27" customHeight="1" thickTop="1" thickBot="1" x14ac:dyDescent="0.2">
      <c r="B31" s="711" t="s">
        <v>226</v>
      </c>
      <c r="C31" s="712"/>
      <c r="D31" s="700">
        <v>1248.5999999999999</v>
      </c>
      <c r="E31" s="700"/>
      <c r="F31" s="700"/>
      <c r="G31" s="212" t="s">
        <v>198</v>
      </c>
      <c r="H31" s="678">
        <f>+AS24</f>
        <v>1462.2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8"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1480.3000000000002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1695.9</v>
      </c>
      <c r="E24" s="700"/>
      <c r="F24" s="700"/>
      <c r="G24" s="212" t="s">
        <v>198</v>
      </c>
      <c r="H24" s="678">
        <f>+F12</f>
        <v>1480.3000000000002</v>
      </c>
      <c r="I24" s="679"/>
      <c r="J24" s="212" t="s">
        <v>198</v>
      </c>
      <c r="K24" s="66"/>
      <c r="L24" s="63"/>
      <c r="M24" s="653"/>
      <c r="P24" s="640">
        <v>359.9</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763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1120.4000000000001</v>
      </c>
      <c r="Q27" s="683"/>
      <c r="R27" s="683"/>
      <c r="S27" s="683"/>
      <c r="T27" s="54" t="s">
        <v>38</v>
      </c>
      <c r="U27" s="74"/>
      <c r="V27" s="74"/>
      <c r="Y27" s="72" t="s">
        <v>39</v>
      </c>
      <c r="Z27" s="75"/>
      <c r="AH27" s="63"/>
      <c r="AI27" s="63"/>
      <c r="AJ27" s="63"/>
      <c r="AK27" s="63"/>
      <c r="AL27" s="646">
        <f>+AH18+P27</f>
        <v>1120.4000000000001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763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1364.9</v>
      </c>
      <c r="E29" s="700"/>
      <c r="F29" s="700"/>
      <c r="G29" s="212" t="s">
        <v>198</v>
      </c>
      <c r="H29" s="678">
        <f>+AL27</f>
        <v>1120.4000000000001</v>
      </c>
      <c r="I29" s="679"/>
      <c r="J29" s="212" t="s">
        <v>198</v>
      </c>
      <c r="M29" s="652"/>
      <c r="P29" s="66"/>
      <c r="Q29" s="158"/>
      <c r="R29" s="61" t="s">
        <v>183</v>
      </c>
      <c r="S29" s="654" t="s">
        <v>33</v>
      </c>
      <c r="T29" s="668"/>
      <c r="U29" s="668"/>
      <c r="V29" s="669"/>
      <c r="W29" s="58"/>
      <c r="X29" s="76"/>
      <c r="Y29" s="684" t="s">
        <v>258</v>
      </c>
      <c r="Z29" s="685"/>
      <c r="AA29" s="640">
        <v>357.4</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83.2</v>
      </c>
      <c r="E30" s="700"/>
      <c r="F30" s="700"/>
      <c r="G30" s="212" t="s">
        <v>198</v>
      </c>
      <c r="H30" s="678">
        <f>+AL30</f>
        <v>117.6</v>
      </c>
      <c r="I30" s="679"/>
      <c r="J30" s="212" t="s">
        <v>198</v>
      </c>
      <c r="M30" s="652"/>
      <c r="P30" s="66"/>
      <c r="R30" s="682">
        <f>+ROUND(AA28,1)+ROUND(AA29,1)+ROUND(AA30,1)</f>
        <v>1120.4000000000001</v>
      </c>
      <c r="S30" s="683"/>
      <c r="T30" s="683"/>
      <c r="U30" s="683"/>
      <c r="V30" s="54" t="s">
        <v>16</v>
      </c>
      <c r="Y30" s="684" t="s">
        <v>186</v>
      </c>
      <c r="Z30" s="685"/>
      <c r="AA30" s="640"/>
      <c r="AB30" s="641"/>
      <c r="AC30" s="641"/>
      <c r="AD30" s="641"/>
      <c r="AE30" s="641"/>
      <c r="AF30" s="54" t="s">
        <v>13</v>
      </c>
      <c r="AL30" s="632">
        <v>117.6</v>
      </c>
      <c r="AM30" s="633"/>
      <c r="AN30" s="633"/>
      <c r="AO30" s="633"/>
      <c r="AP30" s="62" t="s">
        <v>13</v>
      </c>
      <c r="AS30" s="677"/>
      <c r="AT30" s="674"/>
      <c r="AU30" s="674"/>
      <c r="AV30" s="675"/>
      <c r="AW30" s="503"/>
    </row>
    <row r="31" spans="2:49" ht="27" customHeight="1" thickTop="1" thickBot="1" x14ac:dyDescent="0.2">
      <c r="B31" s="711" t="s">
        <v>226</v>
      </c>
      <c r="C31" s="712"/>
      <c r="D31" s="700">
        <v>929</v>
      </c>
      <c r="E31" s="700"/>
      <c r="F31" s="700"/>
      <c r="G31" s="212" t="s">
        <v>198</v>
      </c>
      <c r="H31" s="678">
        <f>+AS24</f>
        <v>763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8" zoomScaleNormal="100" workbookViewId="0">
      <selection activeCell="K33" sqref="K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7743.1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6857.2</v>
      </c>
      <c r="E24" s="700"/>
      <c r="F24" s="700"/>
      <c r="G24" s="212" t="s">
        <v>198</v>
      </c>
      <c r="H24" s="678">
        <f>+F12</f>
        <v>7743.1</v>
      </c>
      <c r="I24" s="679"/>
      <c r="J24" s="212" t="s">
        <v>198</v>
      </c>
      <c r="K24" s="66"/>
      <c r="L24" s="63"/>
      <c r="M24" s="653"/>
      <c r="P24" s="640">
        <v>160.6</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7382.1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7582.5</v>
      </c>
      <c r="Q27" s="683"/>
      <c r="R27" s="683"/>
      <c r="S27" s="683"/>
      <c r="T27" s="54" t="s">
        <v>38</v>
      </c>
      <c r="U27" s="74"/>
      <c r="V27" s="74"/>
      <c r="Y27" s="72" t="s">
        <v>39</v>
      </c>
      <c r="Z27" s="75"/>
      <c r="AH27" s="63"/>
      <c r="AI27" s="63"/>
      <c r="AJ27" s="63"/>
      <c r="AK27" s="63"/>
      <c r="AL27" s="646">
        <f>+AH18+P27</f>
        <v>7582.5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7382.1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6728.6</v>
      </c>
      <c r="E29" s="700"/>
      <c r="F29" s="700"/>
      <c r="G29" s="212" t="s">
        <v>198</v>
      </c>
      <c r="H29" s="678">
        <f>+AL27</f>
        <v>7582.5</v>
      </c>
      <c r="I29" s="679"/>
      <c r="J29" s="212" t="s">
        <v>198</v>
      </c>
      <c r="M29" s="652"/>
      <c r="P29" s="66"/>
      <c r="Q29" s="158"/>
      <c r="R29" s="61" t="s">
        <v>183</v>
      </c>
      <c r="S29" s="654" t="s">
        <v>33</v>
      </c>
      <c r="T29" s="668"/>
      <c r="U29" s="668"/>
      <c r="V29" s="669"/>
      <c r="W29" s="58"/>
      <c r="X29" s="76"/>
      <c r="Y29" s="684" t="s">
        <v>258</v>
      </c>
      <c r="Z29" s="685"/>
      <c r="AA29" s="640">
        <v>200.4</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30.1</v>
      </c>
      <c r="E30" s="700"/>
      <c r="F30" s="700"/>
      <c r="G30" s="212" t="s">
        <v>198</v>
      </c>
      <c r="H30" s="678">
        <f>+AL30</f>
        <v>181.6</v>
      </c>
      <c r="I30" s="679"/>
      <c r="J30" s="212" t="s">
        <v>198</v>
      </c>
      <c r="M30" s="652"/>
      <c r="P30" s="66"/>
      <c r="R30" s="682">
        <f>+ROUND(AA28,1)+ROUND(AA29,1)+ROUND(AA30,1)</f>
        <v>7582.5</v>
      </c>
      <c r="S30" s="683"/>
      <c r="T30" s="683"/>
      <c r="U30" s="683"/>
      <c r="V30" s="54" t="s">
        <v>16</v>
      </c>
      <c r="Y30" s="684" t="s">
        <v>186</v>
      </c>
      <c r="Z30" s="685"/>
      <c r="AA30" s="640"/>
      <c r="AB30" s="641"/>
      <c r="AC30" s="641"/>
      <c r="AD30" s="641"/>
      <c r="AE30" s="641"/>
      <c r="AF30" s="54" t="s">
        <v>13</v>
      </c>
      <c r="AL30" s="632">
        <v>181.6</v>
      </c>
      <c r="AM30" s="633"/>
      <c r="AN30" s="633"/>
      <c r="AO30" s="633"/>
      <c r="AP30" s="62" t="s">
        <v>13</v>
      </c>
      <c r="AS30" s="677"/>
      <c r="AT30" s="674"/>
      <c r="AU30" s="674"/>
      <c r="AV30" s="675"/>
      <c r="AW30" s="503"/>
    </row>
    <row r="31" spans="2:49" ht="27" customHeight="1" thickTop="1" thickBot="1" x14ac:dyDescent="0.2">
      <c r="B31" s="711" t="s">
        <v>226</v>
      </c>
      <c r="C31" s="712"/>
      <c r="D31" s="700">
        <v>6339.5</v>
      </c>
      <c r="E31" s="700"/>
      <c r="F31" s="700"/>
      <c r="G31" s="212" t="s">
        <v>198</v>
      </c>
      <c r="H31" s="678">
        <f>+AS24</f>
        <v>7382.1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積水ハウス株式会社　神奈川東支店（神奈川110事業所代表）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5" zoomScale="70" zoomScaleNormal="70" workbookViewId="0">
      <selection activeCell="D1" sqref="D1:D1048576"/>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積水ハウス株式会社　神奈川東支店（神奈川110事業所代表）</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290.89999999999998</v>
      </c>
      <c r="M9" s="393">
        <f>IF(OR(ｷ.紙くず!D24&gt;0,ｷ.紙くず!D24&lt;0),ｷ.紙くず!D24,IF(M$19&gt;0,"0",0))</f>
        <v>177.9</v>
      </c>
      <c r="N9" s="393">
        <f>IF(OR(ｸ.木くず!D24&gt;0,ｸ.木くず!D24&lt;0),ｸ.木くず!D24,IF(N$19&gt;0,"0",0))</f>
        <v>3150.2</v>
      </c>
      <c r="O9" s="393">
        <f>IF(OR(ｹ.繊維くず!D24&gt;0,ｹ.繊維くず!D24&lt;0),ｹ.繊維くず!D24,IF(O$19&gt;0,"0",0))</f>
        <v>17.399999999999999</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1320</v>
      </c>
      <c r="T9" s="393">
        <f>IF(OR(ｾ.ｶﾞﾗｽ･ｺﾝｸﾘ･陶磁器くず!D24&gt;0,ｾ.ｶﾞﾗｽ･ｺﾝｸﾘ･陶磁器くず!D24&lt;0),ｾ.ｶﾞﾗｽ･ｺﾝｸﾘ･陶磁器くず!D24,IF(T$19&gt;0,"0",0))</f>
        <v>1695.9</v>
      </c>
      <c r="U9" s="393">
        <f>IF(OR(ｿ.鉱さい!D24&gt;0,ｿ.鉱さい!D24&lt;0),ｿ.鉱さい!D24,IF(U$19&gt;0,"0",0))</f>
        <v>0</v>
      </c>
      <c r="V9" s="393">
        <f>IF(OR(ﾀ.がれき類!D24&gt;0,ﾀ.がれき類!D24&lt;0),ﾀ.がれき類!D24,IF(V$19&gt;0,"0",0))</f>
        <v>6857.2</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13509.5</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146</v>
      </c>
      <c r="M14" s="399">
        <f>IF(OR(ｷ.紙くず!D29&gt;0,ｷ.紙くず!D29&lt;0),ｷ.紙くず!D29,IF(M$19&gt;0,"0",0))</f>
        <v>7.6</v>
      </c>
      <c r="N14" s="399">
        <f>IF(OR(ｸ.木くず!D29&gt;0,ｸ.木くず!D29&lt;0),ｸ.木くず!D29,IF(N$19&gt;0,"0",0))</f>
        <v>3032.1</v>
      </c>
      <c r="O14" s="399">
        <f>IF(OR(ｹ.繊維くず!D29&gt;0,ｹ.繊維くず!D29&lt;0),ｹ.繊維くず!D29,IF(O$19&gt;0,"0",0))</f>
        <v>16.899999999999999</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1271.5</v>
      </c>
      <c r="T14" s="399">
        <f>IF(OR(ｾ.ｶﾞﾗｽ･ｺﾝｸﾘ･陶磁器くず!D29&gt;0,ｾ.ｶﾞﾗｽ･ｺﾝｸﾘ･陶磁器くず!D29&lt;0),ｾ.ｶﾞﾗｽ･ｺﾝｸﾘ･陶磁器くず!D29,IF(T$19&gt;0,"0",0))</f>
        <v>1364.9</v>
      </c>
      <c r="U14" s="399">
        <f>IF(OR(ｿ.鉱さい!D29&gt;0,ｿ.鉱さい!D29&lt;0),ｿ.鉱さい!D29,IF(U$19&gt;0,"0",0))</f>
        <v>0</v>
      </c>
      <c r="V14" s="399">
        <f>IF(OR(ﾀ.がれき類!D29&gt;0,ﾀ.がれき類!D29&lt;0),ﾀ.がれき類!D29,IF(V$19&gt;0,"0",0))</f>
        <v>6728.6</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12567.6</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8.8000000000000007</v>
      </c>
      <c r="M15" s="399">
        <f>IF(OR(ｷ.紙くず!D30&gt;0,ｷ.紙くず!D30&lt;0),ｷ.紙くず!D30,IF(M$19&gt;0,"0",0))</f>
        <v>4.8</v>
      </c>
      <c r="N15" s="399">
        <f>IF(OR(ｸ.木くず!D30&gt;0,ｸ.木くず!D30&lt;0),ｸ.木くず!D30,IF(N$19&gt;0,"0",0))</f>
        <v>1518.7</v>
      </c>
      <c r="O15" s="399">
        <f>IF(OR(ｹ.繊維くず!D30&gt;0,ｹ.繊維くず!D30&lt;0),ｹ.繊維くず!D30,IF(O$19&gt;0,"0",0))</f>
        <v>3.6</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4.2</v>
      </c>
      <c r="T15" s="399">
        <f>IF(OR(ｾ.ｶﾞﾗｽ･ｺﾝｸﾘ･陶磁器くず!D30&gt;0,ｾ.ｶﾞﾗｽ･ｺﾝｸﾘ･陶磁器くず!D30&lt;0),ｾ.ｶﾞﾗｽ･ｺﾝｸﾘ･陶磁器くず!D30,IF(T$19&gt;0,"0",0))</f>
        <v>83.2</v>
      </c>
      <c r="U15" s="399">
        <f>IF(OR(ｿ.鉱さい!D30&gt;0,ｿ.鉱さい!D30&lt;0),ｿ.鉱さい!D30,IF(U$19&gt;0,"0",0))</f>
        <v>0</v>
      </c>
      <c r="V15" s="399">
        <f>IF(OR(ﾀ.がれき類!D30&gt;0,ﾀ.がれき類!D30&lt;0),ﾀ.がれき類!D30,IF(V$19&gt;0,"0",0))</f>
        <v>30.1</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1653.3999999999999</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104.5</v>
      </c>
      <c r="M16" s="399">
        <f>IF(OR(ｷ.紙くず!D31&gt;0,ｷ.紙くず!D31&lt;0),ｷ.紙くず!D31,IF(M$19&gt;0,"0",0))</f>
        <v>7.2</v>
      </c>
      <c r="N16" s="399">
        <f>IF(OR(ｸ.木くず!D31&gt;0,ｸ.木くず!D31&lt;0),ｸ.木くず!D31,IF(N$19&gt;0,"0",0))</f>
        <v>2880.5</v>
      </c>
      <c r="O16" s="399">
        <f>IF(OR(ｹ.繊維くず!D31&gt;0,ｹ.繊維くず!D31&lt;0),ｹ.繊維くず!D31,IF(O$19&gt;0,"0",0))</f>
        <v>13</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1248.5999999999999</v>
      </c>
      <c r="T16" s="399">
        <f>IF(OR(ｾ.ｶﾞﾗｽ･ｺﾝｸﾘ･陶磁器くず!D31&gt;0,ｾ.ｶﾞﾗｽ･ｺﾝｸﾘ･陶磁器くず!D31&lt;0),ｾ.ｶﾞﾗｽ･ｺﾝｸﾘ･陶磁器くず!D31,IF(T$19&gt;0,"0",0))</f>
        <v>929</v>
      </c>
      <c r="U16" s="399">
        <f>IF(OR(ｿ.鉱さい!D31&gt;0,ｿ.鉱さい!D31&lt;0),ｿ.鉱さい!D31,IF(U$19&gt;0,"0",0))</f>
        <v>0</v>
      </c>
      <c r="V16" s="399">
        <f>IF(OR(ﾀ.がれき類!D31&gt;0,ﾀ.がれき類!D31&lt;0),ﾀ.がれき類!D31,IF(V$19&gt;0,"0",0))</f>
        <v>6339.5</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11522.3</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304.89999999999998</v>
      </c>
      <c r="M19" s="405">
        <f t="shared" si="1"/>
        <v>196</v>
      </c>
      <c r="N19" s="405">
        <f t="shared" si="1"/>
        <v>3781.8</v>
      </c>
      <c r="O19" s="405">
        <f t="shared" si="1"/>
        <v>14.899999999999999</v>
      </c>
      <c r="P19" s="405">
        <f t="shared" si="1"/>
        <v>0</v>
      </c>
      <c r="Q19" s="405">
        <f t="shared" si="1"/>
        <v>0</v>
      </c>
      <c r="R19" s="405">
        <f t="shared" si="1"/>
        <v>0</v>
      </c>
      <c r="S19" s="405">
        <f t="shared" si="1"/>
        <v>1551.9</v>
      </c>
      <c r="T19" s="405">
        <f t="shared" si="1"/>
        <v>1480.3000000000002</v>
      </c>
      <c r="U19" s="405">
        <f t="shared" si="1"/>
        <v>0</v>
      </c>
      <c r="V19" s="405">
        <f t="shared" si="1"/>
        <v>7743.1</v>
      </c>
      <c r="W19" s="405">
        <f t="shared" si="1"/>
        <v>0</v>
      </c>
      <c r="X19" s="405">
        <f t="shared" si="1"/>
        <v>0</v>
      </c>
      <c r="Y19" s="405">
        <f t="shared" si="1"/>
        <v>0</v>
      </c>
      <c r="Z19" s="406">
        <f t="shared" si="1"/>
        <v>0</v>
      </c>
      <c r="AA19" s="407">
        <f t="shared" ref="AA19:AA25" si="2">SUM(G19:Z19)</f>
        <v>15072.900000000001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155.80000000000001</v>
      </c>
      <c r="M25" s="423">
        <f>+ｷ.紙くず!$P$24</f>
        <v>183.7</v>
      </c>
      <c r="N25" s="423">
        <f>+ｸ.木くず!$P$24</f>
        <v>130.30000000000001</v>
      </c>
      <c r="O25" s="423">
        <f>+ｹ.繊維くず!$P$24</f>
        <v>0.7</v>
      </c>
      <c r="P25" s="423">
        <f>+ｺ.動植物性残さ!$P$24</f>
        <v>0</v>
      </c>
      <c r="Q25" s="423">
        <f>+ｻ.動物系固形不要物!$P$24</f>
        <v>0</v>
      </c>
      <c r="R25" s="423">
        <f>+ｼ.ｺﾞﾑくず!$P$24</f>
        <v>0</v>
      </c>
      <c r="S25" s="423">
        <f>+ｽ.金属くず!$P$24</f>
        <v>60.9</v>
      </c>
      <c r="T25" s="423">
        <f>+ｾ.ｶﾞﾗｽ･ｺﾝｸﾘ･陶磁器くず!$P$24</f>
        <v>359.9</v>
      </c>
      <c r="U25" s="423">
        <f>+ｿ.鉱さい!$P$24</f>
        <v>0</v>
      </c>
      <c r="V25" s="423">
        <f>+ﾀ.がれき類!$P$24</f>
        <v>160.6</v>
      </c>
      <c r="W25" s="423">
        <f>+ﾁ.動物のふん尿!$P$24</f>
        <v>0</v>
      </c>
      <c r="X25" s="423">
        <f>+ﾂ.動物の死体!$P$24</f>
        <v>0</v>
      </c>
      <c r="Y25" s="423">
        <f>+ﾃ.ばいじん!$P$24</f>
        <v>0</v>
      </c>
      <c r="Z25" s="424">
        <f>+ﾄ.混合廃棄物その他!$P$24</f>
        <v>0</v>
      </c>
      <c r="AA25" s="425">
        <f t="shared" si="2"/>
        <v>1051.8999999999999</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149.1</v>
      </c>
      <c r="M37" s="441">
        <f t="shared" si="8"/>
        <v>12.299999999999999</v>
      </c>
      <c r="N37" s="441">
        <f t="shared" si="8"/>
        <v>3651.5</v>
      </c>
      <c r="O37" s="441">
        <f t="shared" si="8"/>
        <v>14.2</v>
      </c>
      <c r="P37" s="441">
        <f t="shared" si="8"/>
        <v>0</v>
      </c>
      <c r="Q37" s="441">
        <f t="shared" si="8"/>
        <v>0</v>
      </c>
      <c r="R37" s="441">
        <f t="shared" si="8"/>
        <v>0</v>
      </c>
      <c r="S37" s="441">
        <f t="shared" si="8"/>
        <v>1491</v>
      </c>
      <c r="T37" s="441">
        <f t="shared" si="8"/>
        <v>1120.4000000000001</v>
      </c>
      <c r="U37" s="441">
        <f t="shared" si="8"/>
        <v>0</v>
      </c>
      <c r="V37" s="441">
        <f t="shared" si="8"/>
        <v>7582.5</v>
      </c>
      <c r="W37" s="441">
        <f t="shared" si="8"/>
        <v>0</v>
      </c>
      <c r="X37" s="441">
        <f t="shared" si="8"/>
        <v>0</v>
      </c>
      <c r="Y37" s="441">
        <f t="shared" si="8"/>
        <v>0</v>
      </c>
      <c r="Z37" s="442">
        <f t="shared" si="8"/>
        <v>0</v>
      </c>
      <c r="AA37" s="443">
        <f t="shared" si="4"/>
        <v>14021</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149.1</v>
      </c>
      <c r="M38" s="432">
        <f t="shared" si="9"/>
        <v>12.299999999999999</v>
      </c>
      <c r="N38" s="432">
        <f t="shared" si="9"/>
        <v>3651.5</v>
      </c>
      <c r="O38" s="432">
        <f t="shared" si="9"/>
        <v>14.2</v>
      </c>
      <c r="P38" s="432">
        <f t="shared" si="9"/>
        <v>0</v>
      </c>
      <c r="Q38" s="432">
        <f t="shared" si="9"/>
        <v>0</v>
      </c>
      <c r="R38" s="432">
        <f t="shared" si="9"/>
        <v>0</v>
      </c>
      <c r="S38" s="432">
        <f t="shared" si="9"/>
        <v>1491</v>
      </c>
      <c r="T38" s="432">
        <f t="shared" si="9"/>
        <v>1120.4000000000001</v>
      </c>
      <c r="U38" s="432">
        <f t="shared" si="9"/>
        <v>0</v>
      </c>
      <c r="V38" s="432">
        <f t="shared" si="9"/>
        <v>7582.5</v>
      </c>
      <c r="W38" s="432">
        <f t="shared" si="9"/>
        <v>0</v>
      </c>
      <c r="X38" s="432">
        <f t="shared" si="9"/>
        <v>0</v>
      </c>
      <c r="Y38" s="432">
        <f t="shared" si="9"/>
        <v>0</v>
      </c>
      <c r="Z38" s="433">
        <f t="shared" si="9"/>
        <v>0</v>
      </c>
      <c r="AA38" s="434">
        <f t="shared" si="4"/>
        <v>14021</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107.2</v>
      </c>
      <c r="M39" s="435">
        <f>+ｷ.紙くず!$AA$28</f>
        <v>11.7</v>
      </c>
      <c r="N39" s="435">
        <f>+ｸ.木くず!$AA$28</f>
        <v>3469</v>
      </c>
      <c r="O39" s="435">
        <f>+ｹ.繊維くず!$AA$28</f>
        <v>10.9</v>
      </c>
      <c r="P39" s="435">
        <f>+ｺ.動植物性残さ!$AA$28</f>
        <v>0</v>
      </c>
      <c r="Q39" s="435">
        <f>+ｻ.動物系固形不要物!$AA$28</f>
        <v>0</v>
      </c>
      <c r="R39" s="435">
        <f>+ｼ.ｺﾞﾑくず!$AA$28</f>
        <v>0</v>
      </c>
      <c r="S39" s="435">
        <f>+ｽ.金属くず!$AA$28</f>
        <v>1462.2</v>
      </c>
      <c r="T39" s="435">
        <f>+ｾ.ｶﾞﾗｽ･ｺﾝｸﾘ･陶磁器くず!$AA$28</f>
        <v>763</v>
      </c>
      <c r="U39" s="435">
        <f>+ｿ.鉱さい!$AA$28</f>
        <v>0</v>
      </c>
      <c r="V39" s="435">
        <f>+ﾀ.がれき類!$AA$28</f>
        <v>7382.1</v>
      </c>
      <c r="W39" s="435">
        <f>+ﾁ.動物のふん尿!$AA$28</f>
        <v>0</v>
      </c>
      <c r="X39" s="435">
        <f>+ﾂ.動物の死体!$AA$28</f>
        <v>0</v>
      </c>
      <c r="Y39" s="435">
        <f>+ﾃ.ばいじん!$AA$28</f>
        <v>0</v>
      </c>
      <c r="Z39" s="436">
        <f>+ﾄ.混合廃棄物その他!$AA$28</f>
        <v>0</v>
      </c>
      <c r="AA39" s="437">
        <f t="shared" si="4"/>
        <v>13206.1</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41.9</v>
      </c>
      <c r="M40" s="435">
        <f>+ｷ.紙くず!$AA$29</f>
        <v>0.6</v>
      </c>
      <c r="N40" s="435">
        <f>+ｸ.木くず!$AA$29</f>
        <v>182.5</v>
      </c>
      <c r="O40" s="435">
        <f>+ｹ.繊維くず!$AA$29</f>
        <v>3.3</v>
      </c>
      <c r="P40" s="435">
        <f>+ｺ.動植物性残さ!$AA$29</f>
        <v>0</v>
      </c>
      <c r="Q40" s="435">
        <f>+ｻ.動物系固形不要物!$AA$29</f>
        <v>0</v>
      </c>
      <c r="R40" s="435">
        <f>+ｼ.ｺﾞﾑくず!$AA$29</f>
        <v>0</v>
      </c>
      <c r="S40" s="435">
        <f>+ｽ.金属くず!$AA$29</f>
        <v>28.8</v>
      </c>
      <c r="T40" s="435">
        <f>+ｾ.ｶﾞﾗｽ･ｺﾝｸﾘ･陶磁器くず!$AA$29</f>
        <v>357.4</v>
      </c>
      <c r="U40" s="435">
        <f>+ｿ.鉱さい!$AA$29</f>
        <v>0</v>
      </c>
      <c r="V40" s="435">
        <f>+ﾀ.がれき類!$AA$29</f>
        <v>200.4</v>
      </c>
      <c r="W40" s="435">
        <f>+ﾁ.動物のふん尿!$AA$29</f>
        <v>0</v>
      </c>
      <c r="X40" s="435">
        <f>+ﾂ.動物の死体!$AA$29</f>
        <v>0</v>
      </c>
      <c r="Y40" s="435">
        <f>+ﾃ.ばいじん!$AA$29</f>
        <v>0</v>
      </c>
      <c r="Z40" s="436">
        <f>+ﾄ.混合廃棄物その他!$AA$29</f>
        <v>0</v>
      </c>
      <c r="AA40" s="437">
        <f t="shared" si="4"/>
        <v>814.9</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149.1</v>
      </c>
      <c r="M43" s="444">
        <f>+ｷ.紙くず!$AL$27</f>
        <v>12.299999999999999</v>
      </c>
      <c r="N43" s="444">
        <f>+ｸ.木くず!$AL$27</f>
        <v>3651.5</v>
      </c>
      <c r="O43" s="444">
        <f>+ｹ.繊維くず!$AL$27</f>
        <v>14.2</v>
      </c>
      <c r="P43" s="444">
        <f>+ｺ.動植物性残さ!$AL$27</f>
        <v>0</v>
      </c>
      <c r="Q43" s="444">
        <f>+ｻ.動物系固形不要物!$AL$27</f>
        <v>0</v>
      </c>
      <c r="R43" s="444">
        <f>+ｼ.ｺﾞﾑくず!$AL$27</f>
        <v>0</v>
      </c>
      <c r="S43" s="444">
        <f>+ｽ.金属くず!$AL$27</f>
        <v>1491</v>
      </c>
      <c r="T43" s="444">
        <f>+ｾ.ｶﾞﾗｽ･ｺﾝｸﾘ･陶磁器くず!$AL$27</f>
        <v>1120.4000000000001</v>
      </c>
      <c r="U43" s="444">
        <f>+ｿ.鉱さい!$AL$27</f>
        <v>0</v>
      </c>
      <c r="V43" s="444">
        <f>+ﾀ.がれき類!$AL$27</f>
        <v>7582.5</v>
      </c>
      <c r="W43" s="444">
        <f>+ﾁ.動物のふん尿!$AL$27</f>
        <v>0</v>
      </c>
      <c r="X43" s="444">
        <f>+ﾂ.動物の死体!$AL$27</f>
        <v>0</v>
      </c>
      <c r="Y43" s="444">
        <f>+ﾃ.ばいじん!$AL$27</f>
        <v>0</v>
      </c>
      <c r="Z43" s="445">
        <f>+ﾄ.混合廃棄物その他!$AL$27</f>
        <v>0</v>
      </c>
      <c r="AA43" s="446">
        <f t="shared" si="4"/>
        <v>14021</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13.2</v>
      </c>
      <c r="M44" s="447">
        <f>+ｷ.紙くず!$AL$30</f>
        <v>4.9000000000000004</v>
      </c>
      <c r="N44" s="447">
        <f>+ｸ.木くず!$AL$30</f>
        <v>2448.5</v>
      </c>
      <c r="O44" s="447">
        <f>+ｹ.繊維くず!$AL$30</f>
        <v>2.2999999999999998</v>
      </c>
      <c r="P44" s="447">
        <f>+ｺ.動植物性残さ!$AL$30</f>
        <v>0</v>
      </c>
      <c r="Q44" s="447">
        <f>+ｻ.動物系固形不要物!$AL$30</f>
        <v>0</v>
      </c>
      <c r="R44" s="447">
        <f>+ｼ.ｺﾞﾑくず!$AL$30</f>
        <v>0</v>
      </c>
      <c r="S44" s="447">
        <f>+ｽ.金属くず!$AL$30</f>
        <v>4.5999999999999996</v>
      </c>
      <c r="T44" s="447">
        <f>+ｾ.ｶﾞﾗｽ･ｺﾝｸﾘ･陶磁器くず!$AL$30</f>
        <v>117.6</v>
      </c>
      <c r="U44" s="447">
        <f>+ｿ.鉱さい!$AL$30</f>
        <v>0</v>
      </c>
      <c r="V44" s="447">
        <f>+ﾀ.がれき類!$AL$30</f>
        <v>181.6</v>
      </c>
      <c r="W44" s="447">
        <f>+ﾁ.動物のふん尿!$AL$30</f>
        <v>0</v>
      </c>
      <c r="X44" s="447">
        <f>+ﾂ.動物の死体!$AL$30</f>
        <v>0</v>
      </c>
      <c r="Y44" s="447">
        <f>+ﾃ.ばいじん!$AL$30</f>
        <v>0</v>
      </c>
      <c r="Z44" s="448">
        <f>+ﾄ.混合廃棄物その他!$AL$30</f>
        <v>0</v>
      </c>
      <c r="AA44" s="449">
        <f t="shared" si="4"/>
        <v>2772.7</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107.2</v>
      </c>
      <c r="M45" s="450">
        <f>+ｷ.紙くず!$AS$24</f>
        <v>11.7</v>
      </c>
      <c r="N45" s="450">
        <f>+ｸ.木くず!$AS$24</f>
        <v>3469</v>
      </c>
      <c r="O45" s="450">
        <f>+ｹ.繊維くず!$AS$24</f>
        <v>10.9</v>
      </c>
      <c r="P45" s="450">
        <f>+ｺ.動植物性残さ!$AS$24</f>
        <v>0</v>
      </c>
      <c r="Q45" s="450">
        <f>+ｻ.動物系固形不要物!$AS$24</f>
        <v>0</v>
      </c>
      <c r="R45" s="450">
        <f>+ｼ.ｺﾞﾑくず!$AS$24</f>
        <v>0</v>
      </c>
      <c r="S45" s="450">
        <f>+ｽ.金属くず!$AS$24</f>
        <v>1462.2</v>
      </c>
      <c r="T45" s="450">
        <f>+ｾ.ｶﾞﾗｽ･ｺﾝｸﾘ･陶磁器くず!$AS$24</f>
        <v>763</v>
      </c>
      <c r="U45" s="450">
        <f>+ｿ.鉱さい!$AS$24</f>
        <v>0</v>
      </c>
      <c r="V45" s="450">
        <f>+ﾀ.がれき類!$AS$24</f>
        <v>7382.1</v>
      </c>
      <c r="W45" s="450">
        <f>+ﾁ.動物のふん尿!$AS$24</f>
        <v>0</v>
      </c>
      <c r="X45" s="450">
        <f>+ﾂ.動物の死体!$AS$24</f>
        <v>0</v>
      </c>
      <c r="Y45" s="450">
        <f>+ﾃ.ばいじん!$AS$24</f>
        <v>0</v>
      </c>
      <c r="Z45" s="451">
        <f>+ﾄ.混合廃棄物その他!$AS$24</f>
        <v>0</v>
      </c>
      <c r="AA45" s="452">
        <f t="shared" si="4"/>
        <v>13206.1</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595.79999999999995</v>
      </c>
      <c r="M55" s="506">
        <f t="shared" si="10"/>
        <v>373.9</v>
      </c>
      <c r="N55" s="506">
        <f t="shared" si="10"/>
        <v>6932</v>
      </c>
      <c r="O55" s="506">
        <f t="shared" si="10"/>
        <v>32.299999999999997</v>
      </c>
      <c r="P55" s="506">
        <f t="shared" si="10"/>
        <v>0</v>
      </c>
      <c r="Q55" s="506">
        <f t="shared" si="10"/>
        <v>0</v>
      </c>
      <c r="R55" s="506">
        <f t="shared" si="10"/>
        <v>0</v>
      </c>
      <c r="S55" s="506">
        <f t="shared" si="10"/>
        <v>2871.9</v>
      </c>
      <c r="T55" s="506">
        <f t="shared" si="10"/>
        <v>3176.2000000000003</v>
      </c>
      <c r="U55" s="506">
        <f t="shared" si="10"/>
        <v>0</v>
      </c>
      <c r="V55" s="506">
        <f t="shared" si="10"/>
        <v>14600.3</v>
      </c>
      <c r="W55" s="506">
        <f t="shared" si="10"/>
        <v>0</v>
      </c>
      <c r="X55" s="506">
        <f t="shared" si="10"/>
        <v>0</v>
      </c>
      <c r="Y55" s="506">
        <f t="shared" si="10"/>
        <v>0</v>
      </c>
      <c r="Z55" s="506">
        <f t="shared" si="10"/>
        <v>0</v>
      </c>
      <c r="AA55" s="507">
        <f>+AA9+AA19+AA20</f>
        <v>28582.400000000001</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  年  6  月  27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横浜市西区みなとみらい3-7-1　　　　　　　　　　　　　　　　OCEAN　GATE　MINATOMIRAI　13F</v>
      </c>
      <c r="K16" s="806"/>
      <c r="L16" s="807"/>
      <c r="M16" s="807"/>
      <c r="N16" s="807"/>
      <c r="O16" s="808"/>
    </row>
    <row r="17" spans="1:48" ht="26.25" customHeight="1" x14ac:dyDescent="0.15">
      <c r="C17" s="249"/>
      <c r="D17" s="250"/>
      <c r="E17" s="250"/>
      <c r="F17" s="250"/>
      <c r="G17" s="250"/>
      <c r="H17" s="254" t="s">
        <v>7</v>
      </c>
      <c r="I17" s="254"/>
      <c r="J17" s="806" t="str">
        <f>+表紙!J40</f>
        <v>積水ハウス㈱神奈川東支店　植岡　俊樹</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045-227-6411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積水ハウス株式会社　神奈川東支店（神奈川110事業所代表）</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2228</v>
      </c>
      <c r="N25" s="859"/>
      <c r="O25" s="860"/>
    </row>
    <row r="26" spans="1:48" ht="18" customHeight="1" x14ac:dyDescent="0.15">
      <c r="C26" s="839" t="s">
        <v>11</v>
      </c>
      <c r="D26" s="840"/>
      <c r="E26" s="841"/>
      <c r="F26" s="833" t="str">
        <f>+表紙!F49</f>
        <v>横浜市にいs九みなとみら3-7-1　OCEAN　GATE　MINATOMIRAI　13F</v>
      </c>
      <c r="G26" s="834"/>
      <c r="H26" s="834"/>
      <c r="I26" s="834"/>
      <c r="J26" s="834"/>
      <c r="K26" s="834"/>
      <c r="L26" s="139" t="s">
        <v>172</v>
      </c>
      <c r="M26" s="259"/>
      <c r="N26" s="837" t="str">
        <f>IF(+表紙!N49="","",+表紙!N49)</f>
        <v>045-227-6414</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建設業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414</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13509.5</v>
      </c>
      <c r="I40" s="293" t="s">
        <v>4</v>
      </c>
      <c r="J40" s="542" t="s">
        <v>324</v>
      </c>
      <c r="K40" s="543"/>
      <c r="L40" s="544"/>
      <c r="M40" s="865">
        <f>+表紙!M63</f>
        <v>12567.6</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1653.3999999999999</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11522.3</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2024-07-01T09:12:05Z</dcterms:created>
  <dcterms:modified xsi:type="dcterms:W3CDTF">2024-07-01T09:12:05Z</dcterms:modified>
</cp:coreProperties>
</file>